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7920" tabRatio="944" activeTab="0"/>
  </bookViews>
  <sheets>
    <sheet name="Obsah" sheetId="1" r:id="rId1"/>
    <sheet name="P1" sheetId="2" r:id="rId2"/>
    <sheet name="Program 1" sheetId="3" r:id="rId3"/>
    <sheet name="P2" sheetId="4" r:id="rId4"/>
    <sheet name="program2" sheetId="5" r:id="rId5"/>
    <sheet name="P3" sheetId="6" r:id="rId6"/>
    <sheet name="program 3" sheetId="7" r:id="rId7"/>
    <sheet name="P4" sheetId="8" r:id="rId8"/>
    <sheet name="program 4" sheetId="9" r:id="rId9"/>
    <sheet name="P5" sheetId="10" r:id="rId10"/>
    <sheet name="program 5" sheetId="11" r:id="rId11"/>
    <sheet name="P6" sheetId="12" r:id="rId12"/>
    <sheet name="program 6" sheetId="13" r:id="rId13"/>
    <sheet name="P7" sheetId="14" r:id="rId14"/>
    <sheet name="program 7" sheetId="15" r:id="rId15"/>
    <sheet name="P8" sheetId="16" r:id="rId16"/>
    <sheet name="program 8" sheetId="17" r:id="rId17"/>
    <sheet name="P9" sheetId="18" r:id="rId18"/>
    <sheet name="program 9" sheetId="19" r:id="rId19"/>
    <sheet name="P10" sheetId="20" r:id="rId20"/>
    <sheet name="program 10" sheetId="21" r:id="rId21"/>
    <sheet name="P11" sheetId="22" r:id="rId22"/>
    <sheet name="program 11" sheetId="23" r:id="rId23"/>
    <sheet name="SUM" sheetId="24" r:id="rId24"/>
    <sheet name="BPV" sheetId="25" r:id="rId25"/>
    <sheet name="KPV" sheetId="26" r:id="rId26"/>
  </sheets>
  <definedNames>
    <definedName name="_xlnm.Print_Area" localSheetId="24">'BPV'!$B$1:$L$2</definedName>
    <definedName name="_xlnm.Print_Area" localSheetId="25">'KPV'!$B$3:$G$38</definedName>
    <definedName name="_xlnm.Print_Area" localSheetId="1">'P1'!$B$2:$U$28</definedName>
    <definedName name="_xlnm.Print_Area" localSheetId="19">'P10'!$A$2:$AB$21</definedName>
    <definedName name="_xlnm.Print_Area" localSheetId="21">'P11'!$A$2:$AD$29</definedName>
    <definedName name="_xlnm.Print_Area" localSheetId="3">'P2'!$B$2:$T$16</definedName>
    <definedName name="_xlnm.Print_Area" localSheetId="5">'P3'!$A$2:$T$20</definedName>
    <definedName name="_xlnm.Print_Area" localSheetId="7">'P4'!$A$2:$P$15</definedName>
    <definedName name="_xlnm.Print_Area" localSheetId="9">'P5'!$A$2:$R$14</definedName>
    <definedName name="_xlnm.Print_Area" localSheetId="11">'P6'!$A$2:$S$20</definedName>
    <definedName name="_xlnm.Print_Area" localSheetId="13">'P7'!$A$2:$AB$59</definedName>
    <definedName name="_xlnm.Print_Area" localSheetId="15">'P8'!$A$3:$AB$16</definedName>
    <definedName name="_xlnm.Print_Area" localSheetId="17">'P9'!$A$2:$AB$12</definedName>
    <definedName name="_xlnm.Print_Area" localSheetId="23">'SUM'!$B$3:$D$56</definedName>
  </definedNames>
  <calcPr fullCalcOnLoad="1"/>
</workbook>
</file>

<file path=xl/sharedStrings.xml><?xml version="1.0" encoding="utf-8"?>
<sst xmlns="http://schemas.openxmlformats.org/spreadsheetml/2006/main" count="2292" uniqueCount="629">
  <si>
    <t>Výstavba-útvar architektúry a stratégie</t>
  </si>
  <si>
    <t>04.7.3.</t>
  </si>
  <si>
    <t>Cestovný ruch</t>
  </si>
  <si>
    <t>08.2.0.9.</t>
  </si>
  <si>
    <t>Ostatné kultúrne služby</t>
  </si>
  <si>
    <t>Verejná zeleň</t>
  </si>
  <si>
    <t>Podporná činnosť - správa obce</t>
  </si>
  <si>
    <t>Hlásenie pobytu občanov a register obyvateľov</t>
  </si>
  <si>
    <t>Obce - hlásenie pobytu občanov a reg.obyv.</t>
  </si>
  <si>
    <t>PROGRAM 2:     Propagácia a marketing</t>
  </si>
  <si>
    <t xml:space="preserve">Ostatné kultúrne služby - vedenie kroniky </t>
  </si>
  <si>
    <t>05.6.0.</t>
  </si>
  <si>
    <t>05.1.0.</t>
  </si>
  <si>
    <t>Nakladanie s odpadmi</t>
  </si>
  <si>
    <t xml:space="preserve">Rekreačné a šport.služby </t>
  </si>
  <si>
    <t>Materiál</t>
  </si>
  <si>
    <r>
      <t xml:space="preserve">Obce,   </t>
    </r>
    <r>
      <rPr>
        <sz val="9"/>
        <rFont val="Arial CE"/>
        <family val="0"/>
      </rPr>
      <t>z toho:</t>
    </r>
  </si>
  <si>
    <t>Bezpečnosť a ochrana zdravia pri práci</t>
  </si>
  <si>
    <t>poplatok za komunálne odpady a drobné stavebné odpady</t>
  </si>
  <si>
    <t>Kultúrne služby - ZPOZ</t>
  </si>
  <si>
    <t xml:space="preserve">Ochrana ŽP </t>
  </si>
  <si>
    <t>Energie, voda a komunikácie</t>
  </si>
  <si>
    <t>Rutinná a štandardná údržba</t>
  </si>
  <si>
    <t>Výsledok hospodárenia</t>
  </si>
  <si>
    <t>Ostatné tovary a služby</t>
  </si>
  <si>
    <t>Prevádzkové stroje, prístroje</t>
  </si>
  <si>
    <t>Stravovanie</t>
  </si>
  <si>
    <t>Sociálny fond</t>
  </si>
  <si>
    <t>spolu</t>
  </si>
  <si>
    <t>VÝDAVKY SPOLU (bežné + kapitálové):</t>
  </si>
  <si>
    <t>ukazovateľ</t>
  </si>
  <si>
    <t>1</t>
  </si>
  <si>
    <t>2</t>
  </si>
  <si>
    <t>3</t>
  </si>
  <si>
    <t>4</t>
  </si>
  <si>
    <t>5</t>
  </si>
  <si>
    <t>Obce</t>
  </si>
  <si>
    <t>funkčná</t>
  </si>
  <si>
    <t>ekonomická klasifikácia</t>
  </si>
  <si>
    <t>Kapitálové výdavky</t>
  </si>
  <si>
    <t>Bežné výdavky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</si>
  <si>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</si>
  <si>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</si>
  <si>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</si>
  <si>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</si>
  <si>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</si>
  <si>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</si>
  <si>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</si>
  <si>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</si>
  <si>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</si>
  <si>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</si>
  <si>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</si>
  <si>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</si>
  <si>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</si>
  <si>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</si>
  <si>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</si>
  <si>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</si>
  <si>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</si>
  <si>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</si>
  <si>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</si>
  <si>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</si>
  <si>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</si>
  <si>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</si>
  <si>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</si>
  <si>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</si>
  <si>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</si>
  <si>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</si>
  <si>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</si>
  <si>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</si>
  <si>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</si>
  <si>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</si>
  <si>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</si>
  <si>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</si>
  <si>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</si>
  <si>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</si>
  <si>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>220</t>
  </si>
  <si>
    <t>Administratívne a iné poplatky a platby</t>
  </si>
  <si>
    <t>221</t>
  </si>
  <si>
    <t>004</t>
  </si>
  <si>
    <t>administratívne poplatky - ostatné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</si>
  <si>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</si>
  <si>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</si>
  <si>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</si>
  <si>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</si>
  <si>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</si>
  <si>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</si>
  <si>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</si>
  <si>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</si>
  <si>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</si>
  <si>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</si>
  <si>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</si>
  <si>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</si>
  <si>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</si>
  <si>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ostatné</t>
  </si>
  <si>
    <t>poplatky a platby za stravné</t>
  </si>
  <si>
    <t>Reprezentačné a dary</t>
  </si>
  <si>
    <t>Monitoring tlače</t>
  </si>
  <si>
    <t>Inzercia</t>
  </si>
  <si>
    <t>Interiérové vybavenie</t>
  </si>
  <si>
    <t xml:space="preserve"> - údržba športového areálu</t>
  </si>
  <si>
    <t>Cestné značenie - navigácia k turistickým cieľom</t>
  </si>
  <si>
    <t>Inzercia v oblasti cestovného ruchu</t>
  </si>
  <si>
    <t>Územnoplánovacie podklady a dokumentácie</t>
  </si>
  <si>
    <t>Architektonické štúdie</t>
  </si>
  <si>
    <t>Členské príspevky</t>
  </si>
  <si>
    <t xml:space="preserve"> - interaktívne tabule</t>
  </si>
  <si>
    <t>Dohody ZPOZ</t>
  </si>
  <si>
    <t>Zabezpečenie činností a povinností v oblasti PO</t>
  </si>
  <si>
    <t xml:space="preserve">Sklad materiálu CO-energie, materiál, údržba </t>
  </si>
  <si>
    <t>Distribúcia</t>
  </si>
  <si>
    <t>Stavebný poriadok, vyvlastňovacie konanie, doprava</t>
  </si>
  <si>
    <t>Stavebná údržba MK</t>
  </si>
  <si>
    <t>Zimná údržba MK</t>
  </si>
  <si>
    <t>za materské školy a školské družiny</t>
  </si>
  <si>
    <t>300</t>
  </si>
  <si>
    <t>GRANTY  A  TRANSFERY</t>
  </si>
  <si>
    <t>310</t>
  </si>
  <si>
    <t>312</t>
  </si>
  <si>
    <t>2009</t>
  </si>
  <si>
    <t>2010</t>
  </si>
  <si>
    <t xml:space="preserve">na rok 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</si>
  <si>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</si>
  <si>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</si>
  <si>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</si>
  <si>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</si>
  <si>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</si>
  <si>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BEŽNÉ PRÍJMY SPOLU:</t>
  </si>
  <si>
    <t>príjmy z vlastníctva</t>
  </si>
  <si>
    <t>poplatok za znečisťovanie ovzdušia</t>
  </si>
  <si>
    <t>Kapitálové príjmy</t>
  </si>
  <si>
    <t>230</t>
  </si>
  <si>
    <t>231</t>
  </si>
  <si>
    <t>príjem z predaja kapitálových aktív</t>
  </si>
  <si>
    <t xml:space="preserve">  - budov</t>
  </si>
  <si>
    <t>Príjem z predaja pozemkov a nehmotných aktív</t>
  </si>
  <si>
    <t>233</t>
  </si>
  <si>
    <t>pozemkov</t>
  </si>
  <si>
    <t>GRANTY A TRANSFERY</t>
  </si>
  <si>
    <t>320</t>
  </si>
  <si>
    <t>Tuzemské kapitálové granty a transfery</t>
  </si>
  <si>
    <t>KAPITÁLOVÉ PRÍJMY SPOLU:</t>
  </si>
  <si>
    <t>PRÍJMY</t>
  </si>
  <si>
    <t>PRÍJMY SPOLU:</t>
  </si>
  <si>
    <t>Bežný rozpočet, kapitálový rozpočet - sumarizácia</t>
  </si>
  <si>
    <t>Bežné príjmy spolu:</t>
  </si>
  <si>
    <t>Bežné výdavky spolu:</t>
  </si>
  <si>
    <t>Prebytok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</si>
  <si>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</si>
  <si>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</si>
  <si>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Kapitálové príjmy spolu:</t>
  </si>
  <si>
    <t xml:space="preserve">Kapitálové výdavky spolu: </t>
  </si>
  <si>
    <t>kapitálového rozpočtu:</t>
  </si>
  <si>
    <t>PRÍJMY SPOLU (bežné + kapitálové):</t>
  </si>
  <si>
    <t>Príjmy*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</si>
  <si>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</si>
  <si>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</si>
  <si>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</si>
  <si>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</si>
  <si>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</si>
  <si>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Zmeny rozpočtu schválené na rokovaní MsZ 28.11.2002:</t>
  </si>
  <si>
    <t>Bežné príjmy - odvody MHT m.p.o.</t>
  </si>
  <si>
    <t>Bežné výdavky - FK Laugaricio Trenčín, a.s.- na prevádzku futbal.štadióna v roku 2003</t>
  </si>
  <si>
    <t>Bežné výdavky - podpora mládežníckeho futbalu v TN - o použití rozhodne MsZ</t>
  </si>
  <si>
    <t>Bežné výdavky - Zimný štadión - prevádzka v I.polroku 2003</t>
  </si>
  <si>
    <t>Bežné výdavky - MHT m.p.o. - príspevok</t>
  </si>
  <si>
    <t>Kapitálové výdavky-riadok73-Zariadenia soc.služieb-staroba-výpočtová technika</t>
  </si>
  <si>
    <t>Kapitálové výdavky - riadok29 - MK Niva - Opatová - projektová dokumentácia</t>
  </si>
  <si>
    <t>Správa a údržba pozemných komunikácií</t>
  </si>
  <si>
    <t>Kapitálové výdavky - riadok30 - Parkovisko Ul.1.mája - projektová dokumentácia</t>
  </si>
  <si>
    <t>Kapitálové výdavky - riadok38 - Zastávka MHD na Ul.Gen.Svobodu - realizácia akcie</t>
  </si>
  <si>
    <t>Prevody z mimorozpočtových fondov</t>
  </si>
  <si>
    <t xml:space="preserve">      - z rezervného fondu</t>
  </si>
  <si>
    <t xml:space="preserve">      - prevod HV za rok 2002</t>
  </si>
  <si>
    <t>Uznesenie:</t>
  </si>
  <si>
    <t>Mestské zastupiteľstvo v Trenčíne schvaľuje</t>
  </si>
  <si>
    <t>Rozpočet Mesta Trenčín na rok 2003</t>
  </si>
  <si>
    <r>
      <t>Použitie finančných prostriedkov vo výške 7 610 tis.Sk z vytvoreného rezervného fondu</t>
    </r>
    <r>
      <rPr>
        <sz val="10"/>
        <rFont val="Arial CE"/>
        <family val="2"/>
      </rPr>
      <t xml:space="preserve"> v súlade </t>
    </r>
  </si>
  <si>
    <t xml:space="preserve">s § 30 zákona č.303/1995 Z.z. o rozpočtových pravidlách v znení neskorších predpisov </t>
  </si>
  <si>
    <t xml:space="preserve">na podporu mládežníckeho futbalu v Trenčíne,o použití rozhodne MsZ v Trenčíne a dotáciu FK Laugaricio Trenčín, a.s. </t>
  </si>
  <si>
    <t>na prevádzku futbalového štadióna v roku 2003 a zabezpečenie prevádzky zimného štadióna na I.polrok 2003</t>
  </si>
  <si>
    <t xml:space="preserve">   z toho:</t>
  </si>
  <si>
    <t xml:space="preserve">        Program 2:   Propagácia a marketing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</si>
  <si>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</si>
  <si>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</si>
  <si>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</si>
  <si>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</si>
  <si>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</si>
  <si>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Evidencia obyvateľstva</t>
  </si>
  <si>
    <t>01.1.1.6.</t>
  </si>
  <si>
    <t>03.2.0.</t>
  </si>
  <si>
    <t>Ochrana pred požiarmi</t>
  </si>
  <si>
    <t>6</t>
  </si>
  <si>
    <t>7</t>
  </si>
  <si>
    <t>8</t>
  </si>
  <si>
    <t>08.1.0.</t>
  </si>
  <si>
    <t>06.4.0.</t>
  </si>
  <si>
    <t>Verejné osvetlenie</t>
  </si>
  <si>
    <t>PROGRAM 1:  PLÁNOVANIE, MANAŽMENT A KONTROLA</t>
  </si>
  <si>
    <t>Členstvo v samosprávnych org.a združeniach</t>
  </si>
  <si>
    <t>Územné plánovanie a architektonicko-urba-</t>
  </si>
  <si>
    <t>nistické zámery a štúdie</t>
  </si>
  <si>
    <t>Vnútorná kontrola</t>
  </si>
  <si>
    <t>Audit  a  rating</t>
  </si>
  <si>
    <t>PROGRAM 2:  PROPAGÁCIA  A  MARKETING</t>
  </si>
  <si>
    <t>Organizácia občianskych obradov</t>
  </si>
  <si>
    <t>Činnosť matriky</t>
  </si>
  <si>
    <t>Civilná ochrana</t>
  </si>
  <si>
    <t>Zvoz a odvoz odpadu</t>
  </si>
  <si>
    <t>Podpora kultúrnych podujatí</t>
  </si>
  <si>
    <t>Dotácie na šport</t>
  </si>
  <si>
    <t>Správa a údržba verejných priestranstiev</t>
  </si>
  <si>
    <t xml:space="preserve"> - materiálno-technické vybavenie</t>
  </si>
  <si>
    <t>Výkon funkcie prednostu</t>
  </si>
  <si>
    <t>Mzdy, platy a ostatné osobné vyrovnania</t>
  </si>
  <si>
    <t>Poistné a príspevky do poisťovní</t>
  </si>
  <si>
    <t>01.3.3.</t>
  </si>
  <si>
    <t>Iné všeobecné služby - matrika</t>
  </si>
  <si>
    <t>08.4.0.</t>
  </si>
  <si>
    <t>02.2.0.</t>
  </si>
  <si>
    <t>04.5.1.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</si>
  <si>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</si>
  <si>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</si>
  <si>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</si>
  <si>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</si>
  <si>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</si>
  <si>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</si>
  <si>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</si>
  <si>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</si>
  <si>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</si>
  <si>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</si>
  <si>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09.1.2.1.</t>
  </si>
  <si>
    <t xml:space="preserve"> - poistenie budov</t>
  </si>
  <si>
    <t xml:space="preserve"> - vzdelávacie poukazy</t>
  </si>
  <si>
    <t xml:space="preserve"> - tovary a služby</t>
  </si>
  <si>
    <t xml:space="preserve"> - príjmy</t>
  </si>
  <si>
    <t>Školy a školské zariadenia s p.s.</t>
  </si>
  <si>
    <t>09.5.0.1.</t>
  </si>
  <si>
    <t>18</t>
  </si>
  <si>
    <t>09.1.1.1.</t>
  </si>
  <si>
    <t>Náboženské a iné spoločenské služby</t>
  </si>
  <si>
    <t>04.4.3.</t>
  </si>
  <si>
    <t>Rozpočet na rok 2008</t>
  </si>
  <si>
    <t xml:space="preserve">Rozpočet </t>
  </si>
  <si>
    <t>Rozšírenie služieb web</t>
  </si>
  <si>
    <t>daň za psa</t>
  </si>
  <si>
    <t>211</t>
  </si>
  <si>
    <t>Dividendy</t>
  </si>
  <si>
    <t>027</t>
  </si>
  <si>
    <t>Základná škola s materskou školou</t>
  </si>
  <si>
    <t>Materská škola</t>
  </si>
  <si>
    <t>Školský klub detí</t>
  </si>
  <si>
    <t>Školská jedáleň</t>
  </si>
  <si>
    <t>poplatky a platby za MŠ</t>
  </si>
  <si>
    <t>2011</t>
  </si>
  <si>
    <t>Programový rozpočet Obce Krajné na rok 2009 - 2011</t>
  </si>
  <si>
    <t>Rekonštrukcia budovy MŠ, ZŠ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</si>
  <si>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</si>
  <si>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</si>
  <si>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</si>
  <si>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</si>
  <si>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</si>
  <si>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</si>
  <si>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</si>
  <si>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</si>
  <si>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>Rozpočet na rok 2009</t>
  </si>
  <si>
    <t>Výkon funkcie starostu</t>
  </si>
  <si>
    <t>Zámer:</t>
  </si>
  <si>
    <t>efektivita práce - priblíženie sa k občanom</t>
  </si>
  <si>
    <t xml:space="preserve">         </t>
  </si>
  <si>
    <t>rok</t>
  </si>
  <si>
    <t>(v  tis.EUR)</t>
  </si>
  <si>
    <t>Zodpovednosť:</t>
  </si>
  <si>
    <t>Cieľ</t>
  </si>
  <si>
    <t>Merateľný ukazovateľ:</t>
  </si>
  <si>
    <t>Výstup/výsledok</t>
  </si>
  <si>
    <t xml:space="preserve">Rok </t>
  </si>
  <si>
    <t>R = r.2009</t>
  </si>
  <si>
    <t>R+1</t>
  </si>
  <si>
    <t>R+2</t>
  </si>
  <si>
    <t>Plánovaná hodnota</t>
  </si>
  <si>
    <t xml:space="preserve">Skutočná hodnota k 30.6. </t>
  </si>
  <si>
    <t>% zodpovedaných podnetov zo všetkých uplatnených podnetov občanov</t>
  </si>
  <si>
    <t xml:space="preserve"> R = r.2009</t>
  </si>
  <si>
    <t>Skutočná hodnota k 30.6.</t>
  </si>
  <si>
    <t>Bežné príjmy v tis.</t>
  </si>
  <si>
    <t>prednosta obecného úradu</t>
  </si>
  <si>
    <t xml:space="preserve">Dosiahnuť otvorenú komunikáciu </t>
  </si>
  <si>
    <t xml:space="preserve">počet prijatých občanov </t>
  </si>
  <si>
    <t>(v tis. EUR)</t>
  </si>
  <si>
    <t>Zabezpečiť účinné napĺňanie rozhodnutí obecného zastupiteľstva</t>
  </si>
  <si>
    <t>percento splnených úloh uložených  OcZ v stanovenom termíne zo všetkých</t>
  </si>
  <si>
    <t>Komentár:</t>
  </si>
  <si>
    <t>procestov samosprávy, výdavky v rámci tohto</t>
  </si>
  <si>
    <t xml:space="preserve">prvku sú reprezentačné, ostatné vú zahrnuté v </t>
  </si>
  <si>
    <r>
      <t xml:space="preserve"> </t>
    </r>
    <r>
      <rPr>
        <sz val="11"/>
        <color indexed="8"/>
        <rFont val="Arial Narrow"/>
        <family val="2"/>
      </rPr>
      <t>(v tis.Sk )</t>
    </r>
  </si>
  <si>
    <t xml:space="preserve">programe Administrtíva a predstavujú režijné </t>
  </si>
  <si>
    <t>náklady, mzdy, poistné, odvody do poisťovní.</t>
  </si>
  <si>
    <t>Zodpovednosť</t>
  </si>
  <si>
    <t>Skutočná hodnota k 30.6. .</t>
  </si>
  <si>
    <r>
      <t xml:space="preserve">  </t>
    </r>
    <r>
      <rPr>
        <sz val="11"/>
        <color indexed="8"/>
        <rFont val="Arial Narrow"/>
        <family val="2"/>
      </rPr>
      <t>(v tis.Sk )</t>
    </r>
  </si>
  <si>
    <t>vyhodnocovanie plnenia stanovených úloh.</t>
  </si>
  <si>
    <t xml:space="preserve">Výdavky sú reprezentačné, ostané režijné </t>
  </si>
  <si>
    <t>náklady sú v programe Adminitratíva.</t>
  </si>
  <si>
    <t>Zabezpečiť účasť jobce v regionálnych organizáciách a združeniach</t>
  </si>
  <si>
    <t>prednosta OcÚ, starosta obce</t>
  </si>
  <si>
    <t>počet organizácií a združení, v ktorých je obec členom</t>
  </si>
  <si>
    <r>
      <t xml:space="preserve"> </t>
    </r>
    <r>
      <rPr>
        <sz val="11"/>
        <color indexed="8"/>
        <rFont val="Arial Narrow"/>
        <family val="2"/>
      </rPr>
      <t>(v tis.Sk )</t>
    </r>
  </si>
  <si>
    <t xml:space="preserve">Rozpočet podprogramu </t>
  </si>
  <si>
    <t>ciach a združeniach, účasť na stretnutiach s</t>
  </si>
  <si>
    <t>cieľom aktívne presadiť záujem obce.</t>
  </si>
  <si>
    <t xml:space="preserve">Rozpočet  podprogramu </t>
  </si>
  <si>
    <t>Zabezpečiť rozvoj obce</t>
  </si>
  <si>
    <t>predpokladaný počet projektov a žiadostí na získanie cudzích zdrojov za rok</t>
  </si>
  <si>
    <t xml:space="preserve">projektov obce podľa výziev vyhlásených </t>
  </si>
  <si>
    <t>riadiacimi orgánmi za účelom získania nenávrat.</t>
  </si>
  <si>
    <t>zdrojom finanacovania za účelom rozvoja obce.</t>
  </si>
  <si>
    <t>obce.</t>
  </si>
  <si>
    <t>Vo výdavkoch sú zahrnuté mzdy a odvody</t>
  </si>
  <si>
    <t>do poisťovní.</t>
  </si>
  <si>
    <t>zabezpečiť efektívne využitie fin. prostriedkov, odstrániť nedostatky vo vedení účtovníctva</t>
  </si>
  <si>
    <t>obce audítorom.</t>
  </si>
  <si>
    <t>prednosta OcÚ, starosta obce, ekonóm</t>
  </si>
  <si>
    <t>Prezentácia obce</t>
  </si>
  <si>
    <t xml:space="preserve">Propagácia a prezentácia obce </t>
  </si>
  <si>
    <t xml:space="preserve">Kronika obce </t>
  </si>
  <si>
    <t>PROGRAM 2:  PROPAGÁCIA A MARKETING</t>
  </si>
  <si>
    <t>známa obec v Trenčianskom kraji</t>
  </si>
  <si>
    <t>(v tis.Sk )</t>
  </si>
  <si>
    <t>prednosta, starosta</t>
  </si>
  <si>
    <t>Zabezpečiť aktívnu propagáciu a prezentáciu obce</t>
  </si>
  <si>
    <t>počet vydaných druhov propagačných a informačných materiálov obce za rok</t>
  </si>
  <si>
    <t>počet prezentácií publikovaných v periodiku Kopaničiar expres za rok</t>
  </si>
  <si>
    <t>Propagácia obce, jej športových,</t>
  </si>
  <si>
    <t>kultúrnych a spoločenských podujatí</t>
  </si>
  <si>
    <t>v miestnej tlačí i na internete.</t>
  </si>
  <si>
    <t>Zabezpečiť zachovanie histórie pre ďalšie generácie</t>
  </si>
  <si>
    <t>počet zaznamenanýcha udalostí za rok</t>
  </si>
  <si>
    <t>Zameranie na zebezepčenie zaznamenania</t>
  </si>
  <si>
    <t>udalostí života obce do kroniky.</t>
  </si>
  <si>
    <t>Výdavky sú určené na odmenu kronikára.</t>
  </si>
  <si>
    <t>Kvety, vence, darčeky</t>
  </si>
  <si>
    <t>Časopis Krajnianske noviny</t>
  </si>
  <si>
    <t>08.3.0</t>
  </si>
  <si>
    <t>PROGRAM 3:  SLUŽBY  OBČANOM</t>
  </si>
  <si>
    <t>PROGRAM 3:     Služby občanom</t>
  </si>
  <si>
    <t>Rozpočet na rok 2010</t>
  </si>
  <si>
    <t>Rozpočet na rok 2011</t>
  </si>
  <si>
    <t>PROGRAM 3:  Služby občanom</t>
  </si>
  <si>
    <t>Kvalitné a flexibilné služby pre obyvateľov a podnikateľov</t>
  </si>
  <si>
    <t>priemerný počet úkonov vykonaných matrikou  za rok</t>
  </si>
  <si>
    <t>prednosta</t>
  </si>
  <si>
    <t xml:space="preserve">Podprogram 1.1:  Výkon funkcie starostu  </t>
  </si>
  <si>
    <t xml:space="preserve">Podprogram 1.2:  Výkon funkcie prednostu     </t>
  </si>
  <si>
    <t xml:space="preserve">Podprogram 1.3:  Členstvo v združeniach     </t>
  </si>
  <si>
    <t>Podprogram 1.4:  Územné plánovanie, architektonické štúdie</t>
  </si>
  <si>
    <t>Podprogram 1.5:  vnútorná kontrola</t>
  </si>
  <si>
    <t>Podprogram 1.6: audit</t>
  </si>
  <si>
    <t>Podprogram predstavuje činnosť riadenia všetkých</t>
  </si>
  <si>
    <t xml:space="preserve">Podprogram predstavuje činnosť: riadenie OcÚ, </t>
  </si>
  <si>
    <t>Podprogram predstavuje aktivity obce v organizá-</t>
  </si>
  <si>
    <t>Podprogram predstavuje spracovanie a predloženie</t>
  </si>
  <si>
    <t>Podprogram predstavuje činnosť kontrolóra</t>
  </si>
  <si>
    <t>Podprogram predstavuje overenie účtovníctva</t>
  </si>
  <si>
    <t>Podprogram 3.1:  Organizácia občianskych programov</t>
  </si>
  <si>
    <t>Zabezpečiť dôstojnú organizáciu všetkých druhov občianskych obradov</t>
  </si>
  <si>
    <t>predpokladaný počet zrealizovaných uvítaní do života za rok</t>
  </si>
  <si>
    <t>predpokladaný počet sobášov za rok</t>
  </si>
  <si>
    <t>predpokladaný počet občianskych pohrebov za rok</t>
  </si>
  <si>
    <t>predpokladaný počet ostatných obradov za rok</t>
  </si>
  <si>
    <t>Podprogram 3.2:  Matrika</t>
  </si>
  <si>
    <t xml:space="preserve">Podprogram predstavuje činnosti: </t>
  </si>
  <si>
    <t>organizačno-materiálové zabezpečenie obč.</t>
  </si>
  <si>
    <t>obradov, prijatív obradnej sále, spoločenské podujatia.</t>
  </si>
  <si>
    <t>Financujú sa kvety, vence, odmeny účinkujúcim, vecné</t>
  </si>
  <si>
    <t>dary.</t>
  </si>
  <si>
    <t>Zabezpečiť činnosť matriky</t>
  </si>
  <si>
    <t>zápisy do matriky, vedenie osobitnej matriky</t>
  </si>
  <si>
    <t>vystavenie druhopisu rodného, sobášneho,</t>
  </si>
  <si>
    <t>úmrtného listu, štatistické hlásenia.</t>
  </si>
  <si>
    <t xml:space="preserve">Vo výdavkoch sú mzdy a poistné, tovary a </t>
  </si>
  <si>
    <t>služby matrikára.</t>
  </si>
  <si>
    <t>priemerný čas na vykonanie dožiadaní a príslušnej agendy</t>
  </si>
  <si>
    <t>Zabezpečiť skutočnú evidenciu obyvateľstva</t>
  </si>
  <si>
    <t>12 dní</t>
  </si>
  <si>
    <t>Podprogram 3.4:  Krajnianske noviny</t>
  </si>
  <si>
    <t>Stavebný poriadok</t>
  </si>
  <si>
    <t>Podprogram 3.4:  Evidencia obyvateľstva</t>
  </si>
  <si>
    <t>Podprogram 3.3: Stavebný poriadok</t>
  </si>
  <si>
    <t>Zabezpečiť efektívny výkon rozhodovacej činnosti - prenesený výkon štátu</t>
  </si>
  <si>
    <t>počet potencionálnych žiadateľov</t>
  </si>
  <si>
    <t>zabezpečiť prevod peňažných prostriedkov</t>
  </si>
  <si>
    <t>na spoločnú stavebnú úradovňu v Myjave.</t>
  </si>
  <si>
    <t>kancelárske potreby, poštovné.</t>
  </si>
  <si>
    <t>Peň. prostriedky sú určené na mzdy, odvody,</t>
  </si>
  <si>
    <t>Evidencia obyvateľstva v zmysle</t>
  </si>
  <si>
    <t xml:space="preserve">platnej legislatívy. </t>
  </si>
  <si>
    <t>Zahŕňa mzdy, odvody, kan. potreby.</t>
  </si>
  <si>
    <t>počet vydaných čísel za rok</t>
  </si>
  <si>
    <t>Zabezpečiť informovanosť obyvateľstva</t>
  </si>
  <si>
    <t>PROGRAM 4:  Bezpečnosť</t>
  </si>
  <si>
    <t>PROGRAM 4:  BEZPEČNOSŤ</t>
  </si>
  <si>
    <t>PROGRAM 4:     Bezpečnosť</t>
  </si>
  <si>
    <t>Pripravenosť obyvateľov a obce v čase krízovej situácie</t>
  </si>
  <si>
    <t>Podprogram 4.1:  Civilná obrana</t>
  </si>
  <si>
    <t>Zabezpečiť bezpečnosť občanov</t>
  </si>
  <si>
    <t>počet kontrolovaných CO skladov</t>
  </si>
  <si>
    <t>udržiavanie CO skladov - prostriedky sú určené</t>
  </si>
  <si>
    <t>na odmenu skladníka CO.</t>
  </si>
  <si>
    <t>Podprogram 4.2:  Požiarna ochrana</t>
  </si>
  <si>
    <t>dobrovoľný hasičský zbor</t>
  </si>
  <si>
    <t>Zabezpečiť ochranu občanov a majetku</t>
  </si>
  <si>
    <t>počet cvičení za rok</t>
  </si>
  <si>
    <t xml:space="preserve">Zabezpečenie ochrany majetku a obyvateľov </t>
  </si>
  <si>
    <t>pred požiarom, náklady zahŕňajú výdavky</t>
  </si>
  <si>
    <t>na materiál, cvičenia, energie, PHM.</t>
  </si>
  <si>
    <t>PROGRAM 5:  ODPADOVÉ  HOSPODÁRSTVO</t>
  </si>
  <si>
    <t>PROGRAM 5:     Odpadové hospodárstvo</t>
  </si>
  <si>
    <t>Vývoz odpadu - popolnice</t>
  </si>
  <si>
    <t>Likvidácia odpadu - kontajner</t>
  </si>
  <si>
    <t>Veľkoobjemové kontajnery</t>
  </si>
  <si>
    <t>Nakladanie s odp. vodami</t>
  </si>
  <si>
    <t>05.2.0</t>
  </si>
  <si>
    <t>odkanalizovanie Dobrá Mera</t>
  </si>
  <si>
    <t>odkanalizovanie - štúdia</t>
  </si>
  <si>
    <t>Rozpočet na rok</t>
  </si>
  <si>
    <t xml:space="preserve">Rozpočet na rok </t>
  </si>
  <si>
    <t>chodníky</t>
  </si>
  <si>
    <t>Údržba chodníkov</t>
  </si>
  <si>
    <t>rekonštrukcia chodníkov</t>
  </si>
  <si>
    <t>rekonštrukcia ČOV - granty</t>
  </si>
  <si>
    <t>Súvislá rekonštrukcia MK</t>
  </si>
  <si>
    <t>PROGRAM 6: POZEMNÉ  KOMUNIKÁCIE</t>
  </si>
  <si>
    <t>PROGRAM 6:     Pozemné komunikácie</t>
  </si>
  <si>
    <t>rekonštrukcia - cesty, chodníky granty</t>
  </si>
  <si>
    <t>PROGRAM 7:  VZDELÁVANIE</t>
  </si>
  <si>
    <t>ZŠ s MŠ Krajné       z toho:</t>
  </si>
  <si>
    <t xml:space="preserve"> - dopravné</t>
  </si>
  <si>
    <t xml:space="preserve"> - zdravie v školách</t>
  </si>
  <si>
    <t xml:space="preserve"> - mzdy </t>
  </si>
  <si>
    <t>PROGRAM 7:     Vdezlávanie</t>
  </si>
  <si>
    <t xml:space="preserve"> - dotácia - výchovný proces</t>
  </si>
  <si>
    <t xml:space="preserve"> - prevádzkové náklady</t>
  </si>
  <si>
    <t xml:space="preserve"> - rekonštrukcie školy</t>
  </si>
  <si>
    <t xml:space="preserve"> - rekonštrukcie MŠ</t>
  </si>
  <si>
    <t>PROGRAM 8:  KULTÚRA</t>
  </si>
  <si>
    <t>PROGRAM 8:     Kultúra</t>
  </si>
  <si>
    <t>08.2.0.</t>
  </si>
  <si>
    <t>Súbor Krajňanec</t>
  </si>
  <si>
    <t>Knižnica</t>
  </si>
  <si>
    <t>Klub dôchodcov</t>
  </si>
  <si>
    <t>rekonštrukcia kultúrneho strediska PZ</t>
  </si>
  <si>
    <t>Dotácie pre telovýchovné a šport.kluby na činnosť</t>
  </si>
  <si>
    <t>PROGRAM 9:  ŠPORT</t>
  </si>
  <si>
    <t>PROGRAM 9:     Šport</t>
  </si>
  <si>
    <t>rekonštrukcia kult. Strediska PZ</t>
  </si>
  <si>
    <t>Vypracovanie dentrologických posudkov</t>
  </si>
  <si>
    <t>Vypracovanie inventarizácie verejnej zelene</t>
  </si>
  <si>
    <t>Elektrická energia</t>
  </si>
  <si>
    <t>Prevádzka VO</t>
  </si>
  <si>
    <t>Rekonštrukcia VO</t>
  </si>
  <si>
    <t>výsadba stromov, živých plotov a ich údržba</t>
  </si>
  <si>
    <t>06.3.0.</t>
  </si>
  <si>
    <t>Verejný vodovod</t>
  </si>
  <si>
    <t>všeobecný materiál</t>
  </si>
  <si>
    <t>rekonštrukcia  - u Stanov, Žadovica, Podvrch</t>
  </si>
  <si>
    <t>rekonštrukcia - záchyt prameňa Dobrá Mera</t>
  </si>
  <si>
    <t>PROGRAM 10:  PROSTREDIE  PRE  ŽIVOT</t>
  </si>
  <si>
    <t>PROGRAM 10:     Prostredie pre život</t>
  </si>
  <si>
    <t>rekonštrukcia  - Rómska osada</t>
  </si>
  <si>
    <t>rekonštrukcia vodovodov</t>
  </si>
  <si>
    <t>Revitalizácia obce</t>
  </si>
  <si>
    <t>revitalizácia obce</t>
  </si>
  <si>
    <t>revizalizácia obce</t>
  </si>
  <si>
    <t>PROGRAM 11:  PODPORNÁ  ČINNOSŤ</t>
  </si>
  <si>
    <t>PROGRAM 11:     Podporná činnosť</t>
  </si>
  <si>
    <t>všeobecný materiál OS</t>
  </si>
  <si>
    <t>cestovné</t>
  </si>
  <si>
    <t>PHM - obecný úrad, dialničné známky, údržba áut</t>
  </si>
  <si>
    <t>PHM - stroje OS</t>
  </si>
  <si>
    <t>splácanie úrokov z úveru</t>
  </si>
  <si>
    <t>poistenie majetku obce</t>
  </si>
  <si>
    <t>všeobecné služby</t>
  </si>
  <si>
    <t xml:space="preserve">        Program 11: Podporný program</t>
  </si>
  <si>
    <t>014</t>
  </si>
  <si>
    <t>daň za jadrové zariadenie</t>
  </si>
  <si>
    <t>úver VÚB</t>
  </si>
  <si>
    <t>PROGRAM 5:  Odpadové hospodárstvo</t>
  </si>
  <si>
    <t xml:space="preserve">Pravidelná likvidácia odpadov </t>
  </si>
  <si>
    <t>Podprogram 5.1:  zvoz a odvoz odpadu</t>
  </si>
  <si>
    <t>Zabezpečiť nákladovo efektívny zvoz a odvoz odpadov rešpektujúci potreby obyvateľov</t>
  </si>
  <si>
    <t>predpokladané množstvo vzniknutého odpadu za rok v tonách</t>
  </si>
  <si>
    <t>Technický úsek</t>
  </si>
  <si>
    <t>pravidelná likvidácia komunálneho odpadu, financujú</t>
  </si>
  <si>
    <t>sa výdavky na odvoz TKO, skládku a likvidáciu.</t>
  </si>
  <si>
    <t>potrebných k separovaniu odpadu.</t>
  </si>
  <si>
    <t>Podprogram 5.2: Nakladanie s odp. vodami</t>
  </si>
  <si>
    <t>Kap. výdavky zahŕňajú nákup veľkoobjemových kontrjnerov</t>
  </si>
  <si>
    <t>pokračovanie v akcii "Veľká Javorina-Bradlo"</t>
  </si>
  <si>
    <t>odkanalizovanie Dobrá Mera, Potôčkovia,</t>
  </si>
  <si>
    <t>vypracovanie štúdiu</t>
  </si>
  <si>
    <t>starosta obce</t>
  </si>
  <si>
    <t>efektívnejšie využitie ČOV</t>
  </si>
  <si>
    <t>novopripojené subjekty</t>
  </si>
  <si>
    <t>PROGRAM 6:  Pozemné komunikácie</t>
  </si>
  <si>
    <t>Bezpečná, pohodlná a kvalitná cestná premávka</t>
  </si>
  <si>
    <t>Podprogram 6.1:  pozemné komunikácie</t>
  </si>
  <si>
    <t>Zabezpečiť bezpečnosť cestnej premávky počas zimných mesiacov</t>
  </si>
  <si>
    <t>technický úsek</t>
  </si>
  <si>
    <t>predpokladaná  dĺžka posypaných komunikácií   z celkovej dĺžky za rok v km</t>
  </si>
  <si>
    <t>rekonštrukcia miestnych komunikácii</t>
  </si>
  <si>
    <t>celková dĺžka miestnych komunikácii v km</t>
  </si>
  <si>
    <t>predpokladaná dĺžka rekonštrukcie v km</t>
  </si>
  <si>
    <t>Podprogram 6.2:  chodníky</t>
  </si>
  <si>
    <t>Zabezpečiť bezpečnosť chodcov</t>
  </si>
  <si>
    <t>predpokladaná  dĺžka posypaných a odhrnutých chodníkov  v m</t>
  </si>
  <si>
    <t>percento pospaných chodníkov z celkovej dĺžky</t>
  </si>
  <si>
    <t>celková dĺžka chodníkov v m</t>
  </si>
  <si>
    <t>predpokladaná dĺžka rekonštrukcie v m</t>
  </si>
  <si>
    <t>PROGRAM 7:  vzdelávanie</t>
  </si>
  <si>
    <t>centrum vezdelávanie i pre okolité obce</t>
  </si>
  <si>
    <t>Zabezpečiť kvalitný výchovno-vzdelávací proces</t>
  </si>
  <si>
    <t>riaditeľ školy</t>
  </si>
  <si>
    <t>počet žiakov v ZŠ a MŠ</t>
  </si>
  <si>
    <t>% nárast žiakov v škole po rekonštrukcii budovy</t>
  </si>
  <si>
    <t>financovanie chodu školy, materskej školy,</t>
  </si>
  <si>
    <t>školského klubu a školskej jedálne.</t>
  </si>
  <si>
    <t>Náklady zahŕňajú i rekonštrukciu budovy ZŠ,</t>
  </si>
  <si>
    <t>rekonštrukciu ihriska pri ZŠ.</t>
  </si>
  <si>
    <t>PROGRAM 8:  Kultúra</t>
  </si>
  <si>
    <t>zachovanie a udržanie tradícii v obci</t>
  </si>
  <si>
    <t>počet zorganizovaných programov pre obyvateľov obce za rok</t>
  </si>
  <si>
    <t>počet vystúpení súboru</t>
  </si>
  <si>
    <t>udržiavanie a návrat k tradíciam</t>
  </si>
  <si>
    <t>vedúca súboru</t>
  </si>
  <si>
    <t>Rozpočet programu</t>
  </si>
  <si>
    <t xml:space="preserve">Rozpočet programu </t>
  </si>
  <si>
    <t>Program obsahuje náklady na chod folklórneho súboru,</t>
  </si>
  <si>
    <t xml:space="preserve">náklady na chod knižnice a výdavky súvisiace s </t>
  </si>
  <si>
    <t>činnosťou klubu dôchodcov.</t>
  </si>
  <si>
    <t>šport pre verejnosť</t>
  </si>
  <si>
    <t>Program obsahuje náklady na fungovanie</t>
  </si>
  <si>
    <t xml:space="preserve">športového futbalového klubu v obci. </t>
  </si>
  <si>
    <t>predseda športového klubuv</t>
  </si>
  <si>
    <t>priblíženie športu mládeži</t>
  </si>
  <si>
    <t>počet záujemcov o futbal z radu mládeže</t>
  </si>
  <si>
    <t>PROGRAM 9:  Šport</t>
  </si>
  <si>
    <t>PROGRAM 10:  Prostrednie pre život</t>
  </si>
  <si>
    <t>Zdravé protredie pre život, prácu a oddych obyvateľov i návštevníkov obce</t>
  </si>
  <si>
    <t>Podprogram 10.1:  verejné osvetlenie</t>
  </si>
  <si>
    <t>minimálny podiel  vyseparovaného odpadu z celkového objemu KO odovzdaného na ďalšie zhodnotenie za rok</t>
  </si>
  <si>
    <t>percento posypaných komunikácii z celkovej dĺžky</t>
  </si>
  <si>
    <t>Zabezpečiť efektívnu prevádzku verejného osvetlenia</t>
  </si>
  <si>
    <t xml:space="preserve">počet prevádzkovaných svetelných bodov </t>
  </si>
  <si>
    <t xml:space="preserve">Zabezpečiť  revitalizáciu plôch  zelene </t>
  </si>
  <si>
    <t>Podprogram 10.3:  Verejný vodovod</t>
  </si>
  <si>
    <t>obmena svetelných bodov v %</t>
  </si>
  <si>
    <t>Podprogram 10.2:  revitalizácia obce</t>
  </si>
  <si>
    <t>plocha upravených verejných priestranstiev  z celkovej plochy verejných priestranstiev v %</t>
  </si>
  <si>
    <t>Zabezpečiť  napojenie domácností na VV</t>
  </si>
  <si>
    <t>dĺžka zásobovacej siete v m</t>
  </si>
  <si>
    <t>počet pripojených domácností</t>
  </si>
  <si>
    <t>údržbu a rekonštrukciu vejného osvetlenia v obci,</t>
  </si>
  <si>
    <t>náklady na el. energiu, mzdy a materiál.</t>
  </si>
  <si>
    <t>podprogram zahŕňa celkovú rekonštrukciu</t>
  </si>
  <si>
    <t>verejných priestranstiev v rámci revitalizácie obce.</t>
  </si>
  <si>
    <t xml:space="preserve">v nákladoch na podprogram  sú </t>
  </si>
  <si>
    <t>zahrnuté výdyvky na rekonštrukciu</t>
  </si>
  <si>
    <t>záchytného prameňa Dobrá Mera,</t>
  </si>
  <si>
    <t>vybudovanie vodovodu u Stanov, Žadovica,</t>
  </si>
  <si>
    <t>Podrch a rómska osada.</t>
  </si>
  <si>
    <t>PROGRAM 11:  Podporná činnosť</t>
  </si>
  <si>
    <t>maximálny funkčný chod Obecného úradu</t>
  </si>
  <si>
    <t>a činnosť obecného úradu - mzdy, poistenie,</t>
  </si>
  <si>
    <t>materiálové náklady, PHM, ostatné služby.</t>
  </si>
  <si>
    <t>2012</t>
  </si>
  <si>
    <t>zabezpečiť informovanosť obyvateľov obce.</t>
  </si>
  <si>
    <t xml:space="preserve">Oboznámenie sa návštevníkov  so </t>
  </si>
  <si>
    <t>životom v obci.</t>
  </si>
  <si>
    <t>Program 1:</t>
  </si>
  <si>
    <t>Program 2:</t>
  </si>
  <si>
    <t>Program 3:</t>
  </si>
  <si>
    <t>Program 4:</t>
  </si>
  <si>
    <t>Program 5:</t>
  </si>
  <si>
    <t>Program 6:</t>
  </si>
  <si>
    <t>Program 7:</t>
  </si>
  <si>
    <t>Program 8:</t>
  </si>
  <si>
    <t>Program 9:</t>
  </si>
  <si>
    <t>Program 10:</t>
  </si>
  <si>
    <t>Program 11:</t>
  </si>
  <si>
    <t>Plánovanie, manažment a kontrola</t>
  </si>
  <si>
    <t>Propagácia a marketing</t>
  </si>
  <si>
    <t>Služby občanom</t>
  </si>
  <si>
    <t>Bezpečnosť, právo a poriadok</t>
  </si>
  <si>
    <t>Odpadové hospodárstvo</t>
  </si>
  <si>
    <t>Komunikácie</t>
  </si>
  <si>
    <t>Vzdelávanie</t>
  </si>
  <si>
    <t>Kultúra</t>
  </si>
  <si>
    <t>Šport</t>
  </si>
  <si>
    <t>Prostredie pre život</t>
  </si>
  <si>
    <t>Podporný program</t>
  </si>
  <si>
    <t>1. Výkon funkcie starostu</t>
  </si>
  <si>
    <t>3. Členstvo v samospr. org. a združeniach</t>
  </si>
  <si>
    <t>2. Výkon funkcie prednostu</t>
  </si>
  <si>
    <t>4. Územné plánovanie, architektonicko-urbanistické zámery a štúdie</t>
  </si>
  <si>
    <t>5. Vnútorná kontrola</t>
  </si>
  <si>
    <t>6. Audit a rating</t>
  </si>
  <si>
    <t>Podprogram:</t>
  </si>
  <si>
    <t>1. Propagácia a prezentácia obce</t>
  </si>
  <si>
    <t>2. Kronika obce</t>
  </si>
  <si>
    <t>1. Organizácia občianskych obradov</t>
  </si>
  <si>
    <t>2. Činnosť matriky</t>
  </si>
  <si>
    <t>3. Evidencia obyvateľstva</t>
  </si>
  <si>
    <t>4. Krajnianske noviny</t>
  </si>
  <si>
    <t>1. Civilná obrana</t>
  </si>
  <si>
    <t>2. Ochrana pred požiarmi</t>
  </si>
  <si>
    <t>1. Zvoz odpadu</t>
  </si>
  <si>
    <t>2. Nakladanie s odpadovými vodami</t>
  </si>
  <si>
    <t>1. Správa a údržba pozemných komunikácii</t>
  </si>
  <si>
    <t>2. Správa a údržba verejných priestranstiev</t>
  </si>
  <si>
    <t>1. Verejné osvetlenie</t>
  </si>
  <si>
    <t>2. Verejná zeleň</t>
  </si>
  <si>
    <t>3. Verejný vodovod</t>
  </si>
  <si>
    <t>Obsah programového rozpočtu 2009-2011</t>
  </si>
  <si>
    <t>Návrh rozpočtu na rok 2009-2011 vynesený na úradnej tabuli v obci Krajné</t>
  </si>
  <si>
    <t>Návrh rozpočtu na rok 2009-2011 zverejnený na internetovej stránke obce Krajné</t>
  </si>
  <si>
    <t>Návrh rozpočtu na rok 2009-2011 zvesený z úradnej tabule v obci Krajné</t>
  </si>
  <si>
    <t>Návrh rozpočtu na rok 2009-2011 stiahnutý z internetovej stránky obce Krajné</t>
  </si>
  <si>
    <t>Rozpočet na rok 2009-2011 vyvesený na úradnej tabuli v obci Krajné</t>
  </si>
  <si>
    <t>Rozpočet na rok 2009-2011 zverejnený na internetovej stránke obce Krajné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</si>
</sst>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.000"/>
    <numFmt numFmtId="167" formatCode="0.000"/>
    <numFmt numFmtId="168" formatCode="0.0000"/>
    <numFmt numFmtId="169" formatCode="0.00000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  <numFmt numFmtId="174" formatCode="[$€-2]\ #,##0"/>
    <numFmt numFmtId="175" formatCode="#,##0\ &quot;Sk&quot;"/>
    <numFmt numFmtId="176" formatCode="[$€-2]\ #,##0.0"/>
    <numFmt numFmtId="177" formatCode="[$€-2]\ #,##0.00"/>
    <numFmt numFmtId="178" formatCode="#,##0\ _S_k"/>
  </numFmts>
  <fonts count="108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sz val="9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i/>
      <u val="single"/>
      <sz val="10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b/>
      <i/>
      <sz val="12"/>
      <color indexed="8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2"/>
    </font>
    <font>
      <b/>
      <i/>
      <sz val="9"/>
      <color indexed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"/>
      <family val="0"/>
    </font>
    <font>
      <b/>
      <i/>
      <sz val="8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 CE"/>
      <family val="0"/>
    </font>
    <font>
      <b/>
      <i/>
      <vertAlign val="superscript"/>
      <sz val="12"/>
      <name val="Arial CE"/>
      <family val="0"/>
    </font>
    <font>
      <b/>
      <sz val="14"/>
      <color indexed="12"/>
      <name val="Tahoma"/>
      <family val="2"/>
    </font>
    <font>
      <b/>
      <sz val="15"/>
      <color indexed="12"/>
      <name val="Tahoma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9"/>
      <name val="Calibri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16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theme="4"/>
      <name val="Arial"/>
      <family val="2"/>
    </font>
    <font>
      <sz val="16"/>
      <color theme="4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 Narrow"/>
      <family val="2"/>
    </font>
    <font>
      <b/>
      <sz val="16"/>
      <color rgb="FF1F497D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AD0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A6A6A6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thick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thick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 style="thick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thick">
        <color rgb="FFFFFFFF"/>
      </top>
      <bottom style="medium">
        <color rgb="FFFFFFFF"/>
      </bottom>
    </border>
    <border>
      <left>
        <color indexed="63"/>
      </left>
      <right style="thick">
        <color rgb="FFFFFFFF"/>
      </right>
      <top style="thick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rgb="FFFFFFFF"/>
      </left>
      <right style="medium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 style="thick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8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4" borderId="8" applyNumberFormat="0" applyAlignment="0" applyProtection="0"/>
    <xf numFmtId="0" fontId="93" fillId="25" borderId="8" applyNumberFormat="0" applyAlignment="0" applyProtection="0"/>
    <xf numFmtId="0" fontId="94" fillId="25" borderId="9" applyNumberFormat="0" applyAlignment="0" applyProtection="0"/>
    <xf numFmtId="0" fontId="95" fillId="0" borderId="0" applyNumberFormat="0" applyFill="0" applyBorder="0" applyAlignment="0" applyProtection="0"/>
    <xf numFmtId="0" fontId="96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1719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6" fillId="0" borderId="19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49" fontId="4" fillId="33" borderId="29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0" fontId="16" fillId="0" borderId="28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/>
    </xf>
    <xf numFmtId="0" fontId="14" fillId="0" borderId="1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5" fillId="35" borderId="30" xfId="0" applyNumberFormat="1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/>
    </xf>
    <xf numFmtId="49" fontId="3" fillId="35" borderId="3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22" fillId="33" borderId="19" xfId="0" applyFont="1" applyFill="1" applyBorder="1" applyAlignment="1">
      <alignment/>
    </xf>
    <xf numFmtId="49" fontId="5" fillId="33" borderId="29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16" fillId="33" borderId="18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20" fillId="33" borderId="35" xfId="0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8" fillId="35" borderId="37" xfId="0" applyFont="1" applyFill="1" applyBorder="1" applyAlignment="1">
      <alignment/>
    </xf>
    <xf numFmtId="0" fontId="9" fillId="0" borderId="0" xfId="0" applyFont="1" applyAlignment="1">
      <alignment/>
    </xf>
    <xf numFmtId="0" fontId="21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8" fillId="35" borderId="38" xfId="0" applyFont="1" applyFill="1" applyBorder="1" applyAlignment="1">
      <alignment/>
    </xf>
    <xf numFmtId="0" fontId="18" fillId="35" borderId="39" xfId="0" applyFont="1" applyFill="1" applyBorder="1" applyAlignment="1">
      <alignment/>
    </xf>
    <xf numFmtId="0" fontId="4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22" fillId="0" borderId="42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/>
    </xf>
    <xf numFmtId="0" fontId="18" fillId="36" borderId="29" xfId="0" applyFont="1" applyFill="1" applyBorder="1" applyAlignment="1">
      <alignment/>
    </xf>
    <xf numFmtId="0" fontId="18" fillId="36" borderId="15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8" fillId="37" borderId="15" xfId="0" applyFont="1" applyFill="1" applyBorder="1" applyAlignment="1">
      <alignment/>
    </xf>
    <xf numFmtId="0" fontId="4" fillId="37" borderId="43" xfId="0" applyFont="1" applyFill="1" applyBorder="1" applyAlignment="1">
      <alignment horizontal="center"/>
    </xf>
    <xf numFmtId="0" fontId="20" fillId="37" borderId="37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5" fillId="34" borderId="2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4" fillId="33" borderId="46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right"/>
    </xf>
    <xf numFmtId="3" fontId="3" fillId="34" borderId="20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3" fillId="34" borderId="22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right"/>
    </xf>
    <xf numFmtId="3" fontId="4" fillId="33" borderId="47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right"/>
    </xf>
    <xf numFmtId="3" fontId="3" fillId="34" borderId="20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3" fontId="3" fillId="34" borderId="26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4" fillId="34" borderId="22" xfId="0" applyNumberFormat="1" applyFont="1" applyFill="1" applyBorder="1" applyAlignment="1">
      <alignment horizontal="right"/>
    </xf>
    <xf numFmtId="49" fontId="5" fillId="0" borderId="28" xfId="0" applyNumberFormat="1" applyFont="1" applyFill="1" applyBorder="1" applyAlignment="1">
      <alignment horizontal="center"/>
    </xf>
    <xf numFmtId="3" fontId="3" fillId="34" borderId="48" xfId="0" applyNumberFormat="1" applyFont="1" applyFill="1" applyBorder="1" applyAlignment="1">
      <alignment horizontal="right"/>
    </xf>
    <xf numFmtId="0" fontId="4" fillId="34" borderId="46" xfId="0" applyFont="1" applyFill="1" applyBorder="1" applyAlignment="1">
      <alignment/>
    </xf>
    <xf numFmtId="3" fontId="3" fillId="34" borderId="16" xfId="0" applyNumberFormat="1" applyFont="1" applyFill="1" applyBorder="1" applyAlignment="1">
      <alignment horizontal="right"/>
    </xf>
    <xf numFmtId="3" fontId="3" fillId="34" borderId="21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33" borderId="50" xfId="0" applyNumberFormat="1" applyFont="1" applyFill="1" applyBorder="1" applyAlignment="1">
      <alignment/>
    </xf>
    <xf numFmtId="0" fontId="8" fillId="37" borderId="51" xfId="0" applyFont="1" applyFill="1" applyBorder="1" applyAlignment="1">
      <alignment horizontal="left" vertical="center"/>
    </xf>
    <xf numFmtId="0" fontId="9" fillId="37" borderId="51" xfId="0" applyFont="1" applyFill="1" applyBorder="1" applyAlignment="1">
      <alignment vertical="center"/>
    </xf>
    <xf numFmtId="0" fontId="4" fillId="37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3" fontId="18" fillId="37" borderId="53" xfId="0" applyNumberFormat="1" applyFont="1" applyFill="1" applyBorder="1" applyAlignment="1">
      <alignment/>
    </xf>
    <xf numFmtId="3" fontId="18" fillId="37" borderId="54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center"/>
    </xf>
    <xf numFmtId="3" fontId="3" fillId="34" borderId="20" xfId="0" applyNumberFormat="1" applyFont="1" applyFill="1" applyBorder="1" applyAlignment="1">
      <alignment/>
    </xf>
    <xf numFmtId="0" fontId="15" fillId="36" borderId="14" xfId="0" applyFont="1" applyFill="1" applyBorder="1" applyAlignment="1">
      <alignment horizontal="center"/>
    </xf>
    <xf numFmtId="0" fontId="18" fillId="36" borderId="2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3" fontId="6" fillId="36" borderId="47" xfId="0" applyNumberFormat="1" applyFont="1" applyFill="1" applyBorder="1" applyAlignment="1">
      <alignment/>
    </xf>
    <xf numFmtId="0" fontId="6" fillId="34" borderId="45" xfId="0" applyFont="1" applyFill="1" applyBorder="1" applyAlignment="1">
      <alignment/>
    </xf>
    <xf numFmtId="3" fontId="6" fillId="36" borderId="13" xfId="0" applyNumberFormat="1" applyFont="1" applyFill="1" applyBorder="1" applyAlignment="1">
      <alignment/>
    </xf>
    <xf numFmtId="3" fontId="6" fillId="36" borderId="14" xfId="0" applyNumberFormat="1" applyFont="1" applyFill="1" applyBorder="1" applyAlignment="1">
      <alignment/>
    </xf>
    <xf numFmtId="3" fontId="6" fillId="36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27" fillId="38" borderId="55" xfId="0" applyFont="1" applyFill="1" applyBorder="1" applyAlignment="1">
      <alignment horizontal="center"/>
    </xf>
    <xf numFmtId="49" fontId="29" fillId="38" borderId="56" xfId="0" applyNumberFormat="1" applyFont="1" applyFill="1" applyBorder="1" applyAlignment="1">
      <alignment horizontal="center"/>
    </xf>
    <xf numFmtId="49" fontId="30" fillId="38" borderId="56" xfId="0" applyNumberFormat="1" applyFont="1" applyFill="1" applyBorder="1" applyAlignment="1">
      <alignment horizontal="center"/>
    </xf>
    <xf numFmtId="49" fontId="17" fillId="38" borderId="56" xfId="0" applyNumberFormat="1" applyFont="1" applyFill="1" applyBorder="1" applyAlignment="1">
      <alignment horizontal="center"/>
    </xf>
    <xf numFmtId="0" fontId="17" fillId="38" borderId="57" xfId="0" applyFont="1" applyFill="1" applyBorder="1" applyAlignment="1">
      <alignment/>
    </xf>
    <xf numFmtId="0" fontId="27" fillId="38" borderId="26" xfId="0" applyFont="1" applyFill="1" applyBorder="1" applyAlignment="1">
      <alignment horizontal="center"/>
    </xf>
    <xf numFmtId="0" fontId="17" fillId="38" borderId="22" xfId="0" applyFont="1" applyFill="1" applyBorder="1" applyAlignment="1">
      <alignment horizontal="center"/>
    </xf>
    <xf numFmtId="49" fontId="17" fillId="38" borderId="22" xfId="0" applyNumberFormat="1" applyFont="1" applyFill="1" applyBorder="1" applyAlignment="1">
      <alignment horizontal="center"/>
    </xf>
    <xf numFmtId="0" fontId="27" fillId="38" borderId="11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49" fontId="17" fillId="38" borderId="0" xfId="0" applyNumberFormat="1" applyFont="1" applyFill="1" applyBorder="1" applyAlignment="1">
      <alignment horizontal="center"/>
    </xf>
    <xf numFmtId="0" fontId="17" fillId="38" borderId="58" xfId="0" applyFont="1" applyFill="1" applyBorder="1" applyAlignment="1">
      <alignment/>
    </xf>
    <xf numFmtId="0" fontId="27" fillId="38" borderId="12" xfId="0" applyFont="1" applyFill="1" applyBorder="1" applyAlignment="1">
      <alignment horizontal="center"/>
    </xf>
    <xf numFmtId="0" fontId="17" fillId="38" borderId="59" xfId="0" applyFont="1" applyFill="1" applyBorder="1" applyAlignment="1">
      <alignment horizontal="center"/>
    </xf>
    <xf numFmtId="49" fontId="17" fillId="38" borderId="59" xfId="0" applyNumberFormat="1" applyFont="1" applyFill="1" applyBorder="1" applyAlignment="1">
      <alignment horizontal="center"/>
    </xf>
    <xf numFmtId="49" fontId="17" fillId="38" borderId="60" xfId="0" applyNumberFormat="1" applyFont="1" applyFill="1" applyBorder="1" applyAlignment="1">
      <alignment horizontal="center"/>
    </xf>
    <xf numFmtId="0" fontId="17" fillId="38" borderId="61" xfId="0" applyFont="1" applyFill="1" applyBorder="1" applyAlignment="1">
      <alignment/>
    </xf>
    <xf numFmtId="49" fontId="6" fillId="34" borderId="15" xfId="0" applyNumberFormat="1" applyFont="1" applyFill="1" applyBorder="1" applyAlignment="1">
      <alignment horizontal="left"/>
    </xf>
    <xf numFmtId="0" fontId="1" fillId="38" borderId="5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49" fontId="4" fillId="38" borderId="22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49" fontId="4" fillId="38" borderId="0" xfId="0" applyNumberFormat="1" applyFont="1" applyFill="1" applyBorder="1" applyAlignment="1">
      <alignment horizontal="center"/>
    </xf>
    <xf numFmtId="0" fontId="4" fillId="38" borderId="58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4" fillId="38" borderId="59" xfId="0" applyFont="1" applyFill="1" applyBorder="1" applyAlignment="1">
      <alignment horizontal="center"/>
    </xf>
    <xf numFmtId="49" fontId="4" fillId="38" borderId="59" xfId="0" applyNumberFormat="1" applyFont="1" applyFill="1" applyBorder="1" applyAlignment="1">
      <alignment horizontal="center"/>
    </xf>
    <xf numFmtId="49" fontId="4" fillId="38" borderId="60" xfId="0" applyNumberFormat="1" applyFont="1" applyFill="1" applyBorder="1" applyAlignment="1">
      <alignment horizontal="center"/>
    </xf>
    <xf numFmtId="0" fontId="4" fillId="38" borderId="61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45" xfId="0" applyFont="1" applyFill="1" applyBorder="1" applyAlignment="1">
      <alignment/>
    </xf>
    <xf numFmtId="3" fontId="6" fillId="36" borderId="12" xfId="0" applyNumberFormat="1" applyFont="1" applyFill="1" applyBorder="1" applyAlignment="1">
      <alignment/>
    </xf>
    <xf numFmtId="3" fontId="6" fillId="36" borderId="18" xfId="0" applyNumberFormat="1" applyFont="1" applyFill="1" applyBorder="1" applyAlignment="1">
      <alignment/>
    </xf>
    <xf numFmtId="3" fontId="18" fillId="37" borderId="62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4" fillId="38" borderId="6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8" borderId="63" xfId="0" applyFont="1" applyFill="1" applyBorder="1" applyAlignment="1">
      <alignment horizontal="center"/>
    </xf>
    <xf numFmtId="0" fontId="6" fillId="34" borderId="44" xfId="0" applyFont="1" applyFill="1" applyBorder="1" applyAlignment="1">
      <alignment/>
    </xf>
    <xf numFmtId="3" fontId="6" fillId="36" borderId="64" xfId="0" applyNumberFormat="1" applyFont="1" applyFill="1" applyBorder="1" applyAlignment="1">
      <alignment/>
    </xf>
    <xf numFmtId="0" fontId="15" fillId="36" borderId="2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58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6" fillId="36" borderId="48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4" fillId="36" borderId="10" xfId="0" applyNumberFormat="1" applyFont="1" applyFill="1" applyBorder="1" applyAlignment="1">
      <alignment/>
    </xf>
    <xf numFmtId="3" fontId="4" fillId="36" borderId="29" xfId="0" applyNumberFormat="1" applyFont="1" applyFill="1" applyBorder="1" applyAlignment="1">
      <alignment/>
    </xf>
    <xf numFmtId="0" fontId="6" fillId="36" borderId="22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3" fontId="3" fillId="34" borderId="22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65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44" xfId="0" applyFont="1" applyFill="1" applyBorder="1" applyAlignment="1">
      <alignment/>
    </xf>
    <xf numFmtId="0" fontId="17" fillId="0" borderId="20" xfId="0" applyFont="1" applyBorder="1" applyAlignment="1">
      <alignment horizontal="center"/>
    </xf>
    <xf numFmtId="0" fontId="23" fillId="0" borderId="0" xfId="0" applyFont="1" applyAlignment="1">
      <alignment/>
    </xf>
    <xf numFmtId="3" fontId="6" fillId="36" borderId="11" xfId="0" applyNumberFormat="1" applyFont="1" applyFill="1" applyBorder="1" applyAlignment="1">
      <alignment/>
    </xf>
    <xf numFmtId="3" fontId="6" fillId="36" borderId="29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4" fillId="38" borderId="16" xfId="0" applyNumberFormat="1" applyFont="1" applyFill="1" applyBorder="1" applyAlignment="1">
      <alignment horizontal="center"/>
    </xf>
    <xf numFmtId="49" fontId="4" fillId="38" borderId="29" xfId="0" applyNumberFormat="1" applyFont="1" applyFill="1" applyBorder="1" applyAlignment="1">
      <alignment horizontal="center"/>
    </xf>
    <xf numFmtId="49" fontId="4" fillId="38" borderId="6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3" fontId="3" fillId="34" borderId="47" xfId="0" applyNumberFormat="1" applyFont="1" applyFill="1" applyBorder="1" applyAlignment="1">
      <alignment horizontal="right"/>
    </xf>
    <xf numFmtId="3" fontId="6" fillId="36" borderId="68" xfId="0" applyNumberFormat="1" applyFont="1" applyFill="1" applyBorder="1" applyAlignment="1">
      <alignment/>
    </xf>
    <xf numFmtId="3" fontId="18" fillId="37" borderId="69" xfId="0" applyNumberFormat="1" applyFont="1" applyFill="1" applyBorder="1" applyAlignment="1">
      <alignment/>
    </xf>
    <xf numFmtId="3" fontId="18" fillId="37" borderId="70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0" fontId="6" fillId="36" borderId="16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38" borderId="16" xfId="0" applyFont="1" applyFill="1" applyBorder="1" applyAlignment="1">
      <alignment horizontal="center"/>
    </xf>
    <xf numFmtId="0" fontId="4" fillId="38" borderId="29" xfId="0" applyFont="1" applyFill="1" applyBorder="1" applyAlignment="1">
      <alignment horizontal="center"/>
    </xf>
    <xf numFmtId="0" fontId="4" fillId="38" borderId="67" xfId="0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14" fillId="0" borderId="23" xfId="0" applyNumberFormat="1" applyFont="1" applyFill="1" applyBorder="1" applyAlignment="1">
      <alignment horizontal="center"/>
    </xf>
    <xf numFmtId="0" fontId="4" fillId="0" borderId="71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/>
    </xf>
    <xf numFmtId="0" fontId="8" fillId="37" borderId="69" xfId="0" applyFont="1" applyFill="1" applyBorder="1" applyAlignment="1">
      <alignment horizontal="left" vertical="center"/>
    </xf>
    <xf numFmtId="49" fontId="15" fillId="36" borderId="18" xfId="0" applyNumberFormat="1" applyFont="1" applyFill="1" applyBorder="1" applyAlignment="1">
      <alignment horizontal="center"/>
    </xf>
    <xf numFmtId="49" fontId="15" fillId="36" borderId="15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49" fontId="15" fillId="36" borderId="20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7" fillId="36" borderId="20" xfId="0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9" fontId="5" fillId="36" borderId="15" xfId="0" applyNumberFormat="1" applyFont="1" applyFill="1" applyBorder="1" applyAlignment="1">
      <alignment horizontal="center"/>
    </xf>
    <xf numFmtId="49" fontId="4" fillId="36" borderId="18" xfId="0" applyNumberFormat="1" applyFont="1" applyFill="1" applyBorder="1" applyAlignment="1">
      <alignment horizontal="center"/>
    </xf>
    <xf numFmtId="0" fontId="15" fillId="34" borderId="28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8" borderId="59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9" fontId="37" fillId="0" borderId="20" xfId="0" applyNumberFormat="1" applyFont="1" applyFill="1" applyBorder="1" applyAlignment="1">
      <alignment horizontal="center"/>
    </xf>
    <xf numFmtId="0" fontId="40" fillId="34" borderId="46" xfId="0" applyFont="1" applyFill="1" applyBorder="1" applyAlignment="1">
      <alignment/>
    </xf>
    <xf numFmtId="49" fontId="19" fillId="34" borderId="14" xfId="0" applyNumberFormat="1" applyFont="1" applyFill="1" applyBorder="1" applyAlignment="1">
      <alignment horizontal="left"/>
    </xf>
    <xf numFmtId="49" fontId="5" fillId="36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9" fontId="5" fillId="36" borderId="14" xfId="0" applyNumberFormat="1" applyFont="1" applyFill="1" applyBorder="1" applyAlignment="1">
      <alignment horizontal="center"/>
    </xf>
    <xf numFmtId="49" fontId="4" fillId="36" borderId="20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/>
    </xf>
    <xf numFmtId="49" fontId="5" fillId="37" borderId="24" xfId="0" applyNumberFormat="1" applyFont="1" applyFill="1" applyBorder="1" applyAlignment="1">
      <alignment horizontal="center"/>
    </xf>
    <xf numFmtId="49" fontId="5" fillId="37" borderId="23" xfId="0" applyNumberFormat="1" applyFont="1" applyFill="1" applyBorder="1" applyAlignment="1">
      <alignment horizontal="center"/>
    </xf>
    <xf numFmtId="49" fontId="3" fillId="37" borderId="23" xfId="0" applyNumberFormat="1" applyFont="1" applyFill="1" applyBorder="1" applyAlignment="1">
      <alignment horizontal="center"/>
    </xf>
    <xf numFmtId="0" fontId="18" fillId="37" borderId="24" xfId="0" applyFont="1" applyFill="1" applyBorder="1" applyAlignment="1">
      <alignment/>
    </xf>
    <xf numFmtId="3" fontId="21" fillId="0" borderId="44" xfId="0" applyNumberFormat="1" applyFont="1" applyBorder="1" applyAlignment="1">
      <alignment horizontal="right"/>
    </xf>
    <xf numFmtId="3" fontId="21" fillId="0" borderId="44" xfId="0" applyNumberFormat="1" applyFont="1" applyFill="1" applyBorder="1" applyAlignment="1">
      <alignment horizontal="right"/>
    </xf>
    <xf numFmtId="3" fontId="8" fillId="36" borderId="72" xfId="0" applyNumberFormat="1" applyFont="1" applyFill="1" applyBorder="1" applyAlignment="1">
      <alignment horizontal="right"/>
    </xf>
    <xf numFmtId="3" fontId="8" fillId="0" borderId="73" xfId="0" applyNumberFormat="1" applyFont="1" applyBorder="1" applyAlignment="1">
      <alignment horizontal="right"/>
    </xf>
    <xf numFmtId="3" fontId="21" fillId="0" borderId="73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38" borderId="11" xfId="0" applyFont="1" applyFill="1" applyBorder="1" applyAlignment="1">
      <alignment/>
    </xf>
    <xf numFmtId="49" fontId="14" fillId="38" borderId="1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63" xfId="0" applyFont="1" applyFill="1" applyBorder="1" applyAlignment="1">
      <alignment/>
    </xf>
    <xf numFmtId="49" fontId="14" fillId="38" borderId="59" xfId="0" applyNumberFormat="1" applyFont="1" applyFill="1" applyBorder="1" applyAlignment="1">
      <alignment horizontal="center"/>
    </xf>
    <xf numFmtId="49" fontId="14" fillId="38" borderId="6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38" borderId="56" xfId="0" applyNumberFormat="1" applyFill="1" applyBorder="1" applyAlignment="1">
      <alignment horizontal="center"/>
    </xf>
    <xf numFmtId="0" fontId="0" fillId="38" borderId="74" xfId="0" applyNumberForma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46" xfId="0" applyFont="1" applyFill="1" applyBorder="1" applyAlignment="1">
      <alignment horizontal="center"/>
    </xf>
    <xf numFmtId="0" fontId="4" fillId="38" borderId="7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34" borderId="13" xfId="0" applyNumberFormat="1" applyFont="1" applyFill="1" applyBorder="1" applyAlignment="1">
      <alignment horizontal="right"/>
    </xf>
    <xf numFmtId="49" fontId="0" fillId="38" borderId="56" xfId="0" applyNumberForma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49" fontId="0" fillId="38" borderId="74" xfId="0" applyNumberFormat="1" applyFill="1" applyBorder="1" applyAlignment="1">
      <alignment horizontal="center"/>
    </xf>
    <xf numFmtId="0" fontId="1" fillId="38" borderId="75" xfId="0" applyFont="1" applyFill="1" applyBorder="1" applyAlignment="1">
      <alignment horizontal="center"/>
    </xf>
    <xf numFmtId="0" fontId="8" fillId="37" borderId="76" xfId="0" applyFont="1" applyFill="1" applyBorder="1" applyAlignment="1">
      <alignment horizontal="left" vertical="center"/>
    </xf>
    <xf numFmtId="0" fontId="9" fillId="37" borderId="60" xfId="0" applyFont="1" applyFill="1" applyBorder="1" applyAlignment="1">
      <alignment vertical="center"/>
    </xf>
    <xf numFmtId="0" fontId="4" fillId="37" borderId="60" xfId="0" applyFont="1" applyFill="1" applyBorder="1" applyAlignment="1">
      <alignment/>
    </xf>
    <xf numFmtId="0" fontId="4" fillId="38" borderId="45" xfId="0" applyFont="1" applyFill="1" applyBorder="1" applyAlignment="1">
      <alignment/>
    </xf>
    <xf numFmtId="0" fontId="4" fillId="38" borderId="66" xfId="0" applyFont="1" applyFill="1" applyBorder="1" applyAlignment="1">
      <alignment horizontal="center"/>
    </xf>
    <xf numFmtId="49" fontId="2" fillId="38" borderId="28" xfId="0" applyNumberFormat="1" applyFont="1" applyFill="1" applyBorder="1" applyAlignment="1">
      <alignment horizontal="center"/>
    </xf>
    <xf numFmtId="49" fontId="3" fillId="38" borderId="28" xfId="0" applyNumberFormat="1" applyFont="1" applyFill="1" applyBorder="1" applyAlignment="1">
      <alignment horizontal="center"/>
    </xf>
    <xf numFmtId="49" fontId="4" fillId="38" borderId="28" xfId="0" applyNumberFormat="1" applyFont="1" applyFill="1" applyBorder="1" applyAlignment="1">
      <alignment horizontal="center"/>
    </xf>
    <xf numFmtId="0" fontId="4" fillId="38" borderId="46" xfId="0" applyFont="1" applyFill="1" applyBorder="1" applyAlignment="1">
      <alignment/>
    </xf>
    <xf numFmtId="49" fontId="4" fillId="38" borderId="17" xfId="0" applyNumberFormat="1" applyFont="1" applyFill="1" applyBorder="1" applyAlignment="1">
      <alignment horizontal="center"/>
    </xf>
    <xf numFmtId="0" fontId="4" fillId="37" borderId="61" xfId="0" applyFont="1" applyFill="1" applyBorder="1" applyAlignment="1">
      <alignment/>
    </xf>
    <xf numFmtId="3" fontId="18" fillId="37" borderId="67" xfId="0" applyNumberFormat="1" applyFont="1" applyFill="1" applyBorder="1" applyAlignment="1">
      <alignment/>
    </xf>
    <xf numFmtId="3" fontId="18" fillId="37" borderId="77" xfId="0" applyNumberFormat="1" applyFont="1" applyFill="1" applyBorder="1" applyAlignment="1">
      <alignment/>
    </xf>
    <xf numFmtId="49" fontId="28" fillId="38" borderId="39" xfId="0" applyNumberFormat="1" applyFont="1" applyFill="1" applyBorder="1" applyAlignment="1">
      <alignment horizontal="center"/>
    </xf>
    <xf numFmtId="49" fontId="28" fillId="38" borderId="7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28" fillId="38" borderId="79" xfId="0" applyNumberFormat="1" applyFont="1" applyFill="1" applyBorder="1" applyAlignment="1">
      <alignment horizontal="center"/>
    </xf>
    <xf numFmtId="3" fontId="3" fillId="38" borderId="80" xfId="0" applyNumberFormat="1" applyFont="1" applyFill="1" applyBorder="1" applyAlignment="1">
      <alignment horizontal="center"/>
    </xf>
    <xf numFmtId="0" fontId="3" fillId="38" borderId="72" xfId="0" applyFont="1" applyFill="1" applyBorder="1" applyAlignment="1">
      <alignment horizontal="center"/>
    </xf>
    <xf numFmtId="49" fontId="3" fillId="38" borderId="72" xfId="0" applyNumberFormat="1" applyFont="1" applyFill="1" applyBorder="1" applyAlignment="1">
      <alignment horizontal="center"/>
    </xf>
    <xf numFmtId="49" fontId="3" fillId="38" borderId="81" xfId="0" applyNumberFormat="1" applyFont="1" applyFill="1" applyBorder="1" applyAlignment="1">
      <alignment horizontal="center"/>
    </xf>
    <xf numFmtId="3" fontId="6" fillId="36" borderId="25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33" borderId="44" xfId="0" applyNumberFormat="1" applyFont="1" applyFill="1" applyBorder="1" applyAlignment="1">
      <alignment horizontal="right"/>
    </xf>
    <xf numFmtId="3" fontId="19" fillId="34" borderId="44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6" fillId="33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3" fontId="8" fillId="37" borderId="82" xfId="0" applyNumberFormat="1" applyFont="1" applyFill="1" applyBorder="1" applyAlignment="1">
      <alignment horizontal="right"/>
    </xf>
    <xf numFmtId="49" fontId="0" fillId="39" borderId="83" xfId="0" applyNumberFormat="1" applyFill="1" applyBorder="1" applyAlignment="1">
      <alignment horizontal="center"/>
    </xf>
    <xf numFmtId="3" fontId="9" fillId="0" borderId="46" xfId="0" applyNumberFormat="1" applyFont="1" applyBorder="1" applyAlignment="1">
      <alignment horizontal="right"/>
    </xf>
    <xf numFmtId="3" fontId="9" fillId="0" borderId="84" xfId="0" applyNumberFormat="1" applyFont="1" applyBorder="1" applyAlignment="1">
      <alignment horizontal="right"/>
    </xf>
    <xf numFmtId="3" fontId="9" fillId="35" borderId="85" xfId="0" applyNumberFormat="1" applyFont="1" applyFill="1" applyBorder="1" applyAlignment="1">
      <alignment horizontal="right"/>
    </xf>
    <xf numFmtId="3" fontId="8" fillId="36" borderId="25" xfId="0" applyNumberFormat="1" applyFont="1" applyFill="1" applyBorder="1" applyAlignment="1">
      <alignment horizontal="right"/>
    </xf>
    <xf numFmtId="3" fontId="8" fillId="36" borderId="44" xfId="0" applyNumberFormat="1" applyFont="1" applyFill="1" applyBorder="1" applyAlignment="1">
      <alignment horizontal="right"/>
    </xf>
    <xf numFmtId="165" fontId="21" fillId="0" borderId="44" xfId="0" applyNumberFormat="1" applyFont="1" applyBorder="1" applyAlignment="1">
      <alignment horizontal="right"/>
    </xf>
    <xf numFmtId="3" fontId="8" fillId="34" borderId="25" xfId="0" applyNumberFormat="1" applyFont="1" applyFill="1" applyBorder="1" applyAlignment="1">
      <alignment horizontal="right"/>
    </xf>
    <xf numFmtId="3" fontId="8" fillId="0" borderId="44" xfId="0" applyNumberFormat="1" applyFont="1" applyBorder="1" applyAlignment="1">
      <alignment horizontal="right"/>
    </xf>
    <xf numFmtId="3" fontId="8" fillId="0" borderId="86" xfId="0" applyNumberFormat="1" applyFont="1" applyBorder="1" applyAlignment="1">
      <alignment horizontal="right"/>
    </xf>
    <xf numFmtId="3" fontId="8" fillId="37" borderId="25" xfId="0" applyNumberFormat="1" applyFont="1" applyFill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8" fillId="37" borderId="87" xfId="0" applyNumberFormat="1" applyFont="1" applyFill="1" applyBorder="1" applyAlignment="1">
      <alignment horizontal="right"/>
    </xf>
    <xf numFmtId="3" fontId="7" fillId="0" borderId="88" xfId="0" applyNumberFormat="1" applyFont="1" applyBorder="1" applyAlignment="1">
      <alignment horizontal="right"/>
    </xf>
    <xf numFmtId="49" fontId="4" fillId="0" borderId="44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3" fontId="4" fillId="34" borderId="47" xfId="0" applyNumberFormat="1" applyFont="1" applyFill="1" applyBorder="1" applyAlignment="1">
      <alignment/>
    </xf>
    <xf numFmtId="3" fontId="3" fillId="34" borderId="6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 horizontal="right"/>
    </xf>
    <xf numFmtId="0" fontId="4" fillId="40" borderId="62" xfId="0" applyFont="1" applyFill="1" applyBorder="1" applyAlignment="1">
      <alignment horizontal="center"/>
    </xf>
    <xf numFmtId="3" fontId="8" fillId="40" borderId="81" xfId="0" applyNumberFormat="1" applyFont="1" applyFill="1" applyBorder="1" applyAlignment="1">
      <alignment horizontal="right"/>
    </xf>
    <xf numFmtId="0" fontId="10" fillId="40" borderId="67" xfId="0" applyFont="1" applyFill="1" applyBorder="1" applyAlignment="1">
      <alignment/>
    </xf>
    <xf numFmtId="49" fontId="6" fillId="39" borderId="65" xfId="0" applyNumberFormat="1" applyFont="1" applyFill="1" applyBorder="1" applyAlignment="1">
      <alignment horizontal="center" vertical="center" wrapText="1"/>
    </xf>
    <xf numFmtId="49" fontId="6" fillId="39" borderId="89" xfId="0" applyNumberFormat="1" applyFont="1" applyFill="1" applyBorder="1" applyAlignment="1">
      <alignment horizontal="center" vertical="center" wrapText="1"/>
    </xf>
    <xf numFmtId="3" fontId="6" fillId="36" borderId="90" xfId="0" applyNumberFormat="1" applyFont="1" applyFill="1" applyBorder="1" applyAlignment="1">
      <alignment/>
    </xf>
    <xf numFmtId="3" fontId="3" fillId="34" borderId="44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6" fillId="36" borderId="44" xfId="0" applyNumberFormat="1" applyFont="1" applyFill="1" applyBorder="1" applyAlignment="1">
      <alignment/>
    </xf>
    <xf numFmtId="3" fontId="4" fillId="36" borderId="73" xfId="0" applyNumberFormat="1" applyFont="1" applyFill="1" applyBorder="1" applyAlignment="1">
      <alignment/>
    </xf>
    <xf numFmtId="3" fontId="6" fillId="36" borderId="25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 horizontal="right"/>
    </xf>
    <xf numFmtId="49" fontId="0" fillId="38" borderId="91" xfId="0" applyNumberFormat="1" applyFill="1" applyBorder="1" applyAlignment="1">
      <alignment horizontal="center"/>
    </xf>
    <xf numFmtId="3" fontId="6" fillId="36" borderId="46" xfId="0" applyNumberFormat="1" applyFont="1" applyFill="1" applyBorder="1" applyAlignment="1">
      <alignment/>
    </xf>
    <xf numFmtId="3" fontId="18" fillId="37" borderId="92" xfId="0" applyNumberFormat="1" applyFont="1" applyFill="1" applyBorder="1" applyAlignment="1">
      <alignment/>
    </xf>
    <xf numFmtId="3" fontId="3" fillId="34" borderId="73" xfId="0" applyNumberFormat="1" applyFont="1" applyFill="1" applyBorder="1" applyAlignment="1">
      <alignment horizontal="right"/>
    </xf>
    <xf numFmtId="3" fontId="4" fillId="0" borderId="73" xfId="0" applyNumberFormat="1" applyFont="1" applyFill="1" applyBorder="1" applyAlignment="1">
      <alignment horizontal="right"/>
    </xf>
    <xf numFmtId="3" fontId="4" fillId="36" borderId="72" xfId="0" applyNumberFormat="1" applyFont="1" applyFill="1" applyBorder="1" applyAlignment="1">
      <alignment/>
    </xf>
    <xf numFmtId="3" fontId="3" fillId="34" borderId="73" xfId="0" applyNumberFormat="1" applyFont="1" applyFill="1" applyBorder="1" applyAlignment="1">
      <alignment horizontal="right"/>
    </xf>
    <xf numFmtId="3" fontId="6" fillId="36" borderId="72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49" fontId="6" fillId="38" borderId="80" xfId="0" applyNumberFormat="1" applyFont="1" applyFill="1" applyBorder="1" applyAlignment="1">
      <alignment horizontal="center" vertical="center" wrapText="1"/>
    </xf>
    <xf numFmtId="49" fontId="6" fillId="38" borderId="72" xfId="0" applyNumberFormat="1" applyFont="1" applyFill="1" applyBorder="1" applyAlignment="1">
      <alignment horizontal="center" vertical="center" wrapText="1"/>
    </xf>
    <xf numFmtId="49" fontId="6" fillId="38" borderId="81" xfId="0" applyNumberFormat="1" applyFont="1" applyFill="1" applyBorder="1" applyAlignment="1">
      <alignment horizontal="center" vertical="center" wrapText="1"/>
    </xf>
    <xf numFmtId="3" fontId="21" fillId="0" borderId="73" xfId="0" applyNumberFormat="1" applyFont="1" applyFill="1" applyBorder="1" applyAlignment="1">
      <alignment horizontal="right"/>
    </xf>
    <xf numFmtId="3" fontId="21" fillId="0" borderId="25" xfId="0" applyNumberFormat="1" applyFont="1" applyFill="1" applyBorder="1" applyAlignment="1">
      <alignment horizontal="right"/>
    </xf>
    <xf numFmtId="49" fontId="8" fillId="39" borderId="65" xfId="0" applyNumberFormat="1" applyFont="1" applyFill="1" applyBorder="1" applyAlignment="1">
      <alignment horizontal="center" vertical="center" wrapText="1"/>
    </xf>
    <xf numFmtId="49" fontId="8" fillId="39" borderId="89" xfId="0" applyNumberFormat="1" applyFont="1" applyFill="1" applyBorder="1" applyAlignment="1">
      <alignment horizontal="center" vertical="center" wrapText="1"/>
    </xf>
    <xf numFmtId="49" fontId="0" fillId="39" borderId="83" xfId="0" applyNumberFormat="1" applyFont="1" applyFill="1" applyBorder="1" applyAlignment="1">
      <alignment horizontal="center"/>
    </xf>
    <xf numFmtId="3" fontId="4" fillId="36" borderId="11" xfId="0" applyNumberFormat="1" applyFont="1" applyFill="1" applyBorder="1" applyAlignment="1">
      <alignment/>
    </xf>
    <xf numFmtId="49" fontId="4" fillId="41" borderId="15" xfId="0" applyNumberFormat="1" applyFont="1" applyFill="1" applyBorder="1" applyAlignment="1">
      <alignment horizontal="center"/>
    </xf>
    <xf numFmtId="0" fontId="5" fillId="41" borderId="45" xfId="0" applyFont="1" applyFill="1" applyBorder="1" applyAlignment="1">
      <alignment/>
    </xf>
    <xf numFmtId="3" fontId="5" fillId="41" borderId="15" xfId="0" applyNumberFormat="1" applyFont="1" applyFill="1" applyBorder="1" applyAlignment="1">
      <alignment horizontal="right"/>
    </xf>
    <xf numFmtId="3" fontId="5" fillId="41" borderId="15" xfId="0" applyNumberFormat="1" applyFont="1" applyFill="1" applyBorder="1" applyAlignment="1">
      <alignment/>
    </xf>
    <xf numFmtId="3" fontId="5" fillId="41" borderId="13" xfId="0" applyNumberFormat="1" applyFont="1" applyFill="1" applyBorder="1" applyAlignment="1">
      <alignment horizontal="right"/>
    </xf>
    <xf numFmtId="3" fontId="5" fillId="41" borderId="14" xfId="0" applyNumberFormat="1" applyFont="1" applyFill="1" applyBorder="1" applyAlignment="1">
      <alignment horizontal="right"/>
    </xf>
    <xf numFmtId="49" fontId="4" fillId="41" borderId="14" xfId="0" applyNumberFormat="1" applyFont="1" applyFill="1" applyBorder="1" applyAlignment="1">
      <alignment horizontal="center"/>
    </xf>
    <xf numFmtId="0" fontId="5" fillId="41" borderId="46" xfId="0" applyFont="1" applyFill="1" applyBorder="1" applyAlignment="1">
      <alignment/>
    </xf>
    <xf numFmtId="3" fontId="5" fillId="41" borderId="1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4" fillId="34" borderId="2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6" fillId="36" borderId="44" xfId="0" applyNumberFormat="1" applyFont="1" applyFill="1" applyBorder="1" applyAlignment="1">
      <alignment horizontal="right"/>
    </xf>
    <xf numFmtId="3" fontId="4" fillId="34" borderId="26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/>
    </xf>
    <xf numFmtId="49" fontId="17" fillId="0" borderId="14" xfId="0" applyNumberFormat="1" applyFont="1" applyFill="1" applyBorder="1" applyAlignment="1">
      <alignment horizontal="center"/>
    </xf>
    <xf numFmtId="0" fontId="17" fillId="33" borderId="46" xfId="0" applyFont="1" applyFill="1" applyBorder="1" applyAlignment="1">
      <alignment/>
    </xf>
    <xf numFmtId="3" fontId="5" fillId="41" borderId="12" xfId="0" applyNumberFormat="1" applyFont="1" applyFill="1" applyBorder="1" applyAlignment="1">
      <alignment horizontal="right"/>
    </xf>
    <xf numFmtId="3" fontId="4" fillId="36" borderId="26" xfId="0" applyNumberFormat="1" applyFont="1" applyFill="1" applyBorder="1" applyAlignment="1">
      <alignment horizontal="right"/>
    </xf>
    <xf numFmtId="3" fontId="6" fillId="36" borderId="22" xfId="0" applyNumberFormat="1" applyFont="1" applyFill="1" applyBorder="1" applyAlignment="1">
      <alignment horizontal="right"/>
    </xf>
    <xf numFmtId="3" fontId="6" fillId="36" borderId="47" xfId="0" applyNumberFormat="1" applyFont="1" applyFill="1" applyBorder="1" applyAlignment="1">
      <alignment/>
    </xf>
    <xf numFmtId="3" fontId="3" fillId="34" borderId="17" xfId="0" applyNumberFormat="1" applyFont="1" applyFill="1" applyBorder="1" applyAlignment="1">
      <alignment horizontal="right"/>
    </xf>
    <xf numFmtId="3" fontId="6" fillId="36" borderId="73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14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0" fontId="43" fillId="0" borderId="0" xfId="0" applyFont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4" fillId="38" borderId="73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67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68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40" xfId="0" applyFont="1" applyFill="1" applyBorder="1" applyAlignment="1">
      <alignment horizontal="center"/>
    </xf>
    <xf numFmtId="49" fontId="15" fillId="36" borderId="93" xfId="0" applyNumberFormat="1" applyFont="1" applyFill="1" applyBorder="1" applyAlignment="1">
      <alignment horizontal="center"/>
    </xf>
    <xf numFmtId="49" fontId="15" fillId="36" borderId="94" xfId="0" applyNumberFormat="1" applyFont="1" applyFill="1" applyBorder="1" applyAlignment="1">
      <alignment horizontal="center"/>
    </xf>
    <xf numFmtId="49" fontId="7" fillId="36" borderId="93" xfId="0" applyNumberFormat="1" applyFont="1" applyFill="1" applyBorder="1" applyAlignment="1">
      <alignment horizontal="center"/>
    </xf>
    <xf numFmtId="0" fontId="8" fillId="36" borderId="41" xfId="0" applyFont="1" applyFill="1" applyBorder="1" applyAlignment="1">
      <alignment/>
    </xf>
    <xf numFmtId="0" fontId="7" fillId="36" borderId="93" xfId="0" applyFont="1" applyFill="1" applyBorder="1" applyAlignment="1">
      <alignment/>
    </xf>
    <xf numFmtId="3" fontId="6" fillId="36" borderId="95" xfId="0" applyNumberFormat="1" applyFont="1" applyFill="1" applyBorder="1" applyAlignment="1">
      <alignment horizontal="right"/>
    </xf>
    <xf numFmtId="0" fontId="20" fillId="37" borderId="71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49" fontId="42" fillId="0" borderId="0" xfId="0" applyNumberFormat="1" applyFont="1" applyBorder="1" applyAlignment="1" applyProtection="1">
      <alignment vertical="center"/>
      <protection locked="0"/>
    </xf>
    <xf numFmtId="49" fontId="1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22" fillId="42" borderId="14" xfId="0" applyFont="1" applyFill="1" applyBorder="1" applyAlignment="1">
      <alignment/>
    </xf>
    <xf numFmtId="0" fontId="97" fillId="0" borderId="0" xfId="0" applyFont="1" applyAlignment="1">
      <alignment/>
    </xf>
    <xf numFmtId="0" fontId="98" fillId="43" borderId="96" xfId="0" applyFont="1" applyFill="1" applyBorder="1" applyAlignment="1">
      <alignment horizontal="center" wrapText="1"/>
    </xf>
    <xf numFmtId="0" fontId="98" fillId="43" borderId="97" xfId="0" applyFont="1" applyFill="1" applyBorder="1" applyAlignment="1">
      <alignment horizontal="center" wrapText="1"/>
    </xf>
    <xf numFmtId="0" fontId="98" fillId="43" borderId="98" xfId="0" applyFont="1" applyFill="1" applyBorder="1" applyAlignment="1">
      <alignment horizontal="center" wrapText="1"/>
    </xf>
    <xf numFmtId="0" fontId="99" fillId="0" borderId="99" xfId="0" applyFont="1" applyBorder="1" applyAlignment="1">
      <alignment wrapText="1"/>
    </xf>
    <xf numFmtId="0" fontId="98" fillId="0" borderId="100" xfId="0" applyFont="1" applyBorder="1" applyAlignment="1">
      <alignment wrapText="1"/>
    </xf>
    <xf numFmtId="0" fontId="99" fillId="0" borderId="101" xfId="0" applyFont="1" applyBorder="1" applyAlignment="1">
      <alignment horizontal="center" wrapText="1"/>
    </xf>
    <xf numFmtId="0" fontId="98" fillId="0" borderId="101" xfId="0" applyFont="1" applyBorder="1" applyAlignment="1">
      <alignment horizontal="center" wrapText="1"/>
    </xf>
    <xf numFmtId="0" fontId="99" fillId="0" borderId="10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100" fillId="43" borderId="103" xfId="0" applyFont="1" applyFill="1" applyBorder="1" applyAlignment="1">
      <alignment horizontal="justify" vertical="top" wrapText="1"/>
    </xf>
    <xf numFmtId="0" fontId="100" fillId="44" borderId="104" xfId="0" applyFont="1" applyFill="1" applyBorder="1" applyAlignment="1">
      <alignment horizontal="justify" vertical="top" wrapText="1"/>
    </xf>
    <xf numFmtId="0" fontId="100" fillId="45" borderId="104" xfId="0" applyFont="1" applyFill="1" applyBorder="1" applyAlignment="1">
      <alignment horizontal="justify" vertical="top" wrapText="1"/>
    </xf>
    <xf numFmtId="0" fontId="100" fillId="43" borderId="104" xfId="0" applyFont="1" applyFill="1" applyBorder="1" applyAlignment="1">
      <alignment horizontal="justify" vertical="top" wrapText="1"/>
    </xf>
    <xf numFmtId="0" fontId="101" fillId="43" borderId="105" xfId="0" applyFont="1" applyFill="1" applyBorder="1" applyAlignment="1">
      <alignment horizontal="center" wrapText="1"/>
    </xf>
    <xf numFmtId="0" fontId="102" fillId="43" borderId="105" xfId="0" applyFont="1" applyFill="1" applyBorder="1" applyAlignment="1">
      <alignment horizontal="center" vertical="top" wrapText="1"/>
    </xf>
    <xf numFmtId="0" fontId="101" fillId="43" borderId="106" xfId="0" applyFont="1" applyFill="1" applyBorder="1" applyAlignment="1">
      <alignment horizontal="center" wrapText="1"/>
    </xf>
    <xf numFmtId="9" fontId="101" fillId="43" borderId="105" xfId="0" applyNumberFormat="1" applyFont="1" applyFill="1" applyBorder="1" applyAlignment="1">
      <alignment horizontal="center" wrapText="1"/>
    </xf>
    <xf numFmtId="0" fontId="102" fillId="43" borderId="105" xfId="0" applyFont="1" applyFill="1" applyBorder="1" applyAlignment="1">
      <alignment horizontal="center" wrapText="1"/>
    </xf>
    <xf numFmtId="0" fontId="44" fillId="43" borderId="0" xfId="0" applyFont="1" applyFill="1" applyAlignment="1">
      <alignment wrapText="1"/>
    </xf>
    <xf numFmtId="0" fontId="100" fillId="43" borderId="104" xfId="0" applyFont="1" applyFill="1" applyBorder="1" applyAlignment="1">
      <alignment horizontal="justify" vertical="top" wrapText="1"/>
    </xf>
    <xf numFmtId="0" fontId="101" fillId="43" borderId="105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103" fillId="46" borderId="0" xfId="0" applyFont="1" applyFill="1" applyAlignment="1">
      <alignment/>
    </xf>
    <xf numFmtId="0" fontId="49" fillId="0" borderId="0" xfId="0" applyFont="1" applyAlignment="1">
      <alignment/>
    </xf>
    <xf numFmtId="0" fontId="104" fillId="46" borderId="0" xfId="0" applyFont="1" applyFill="1" applyAlignment="1">
      <alignment/>
    </xf>
    <xf numFmtId="0" fontId="4" fillId="38" borderId="16" xfId="0" applyFont="1" applyFill="1" applyBorder="1" applyAlignment="1">
      <alignment horizontal="center" vertical="center"/>
    </xf>
    <xf numFmtId="0" fontId="105" fillId="43" borderId="107" xfId="0" applyFont="1" applyFill="1" applyBorder="1" applyAlignment="1">
      <alignment wrapText="1"/>
    </xf>
    <xf numFmtId="0" fontId="105" fillId="43" borderId="108" xfId="0" applyFont="1" applyFill="1" applyBorder="1" applyAlignment="1">
      <alignment wrapText="1"/>
    </xf>
    <xf numFmtId="0" fontId="105" fillId="43" borderId="109" xfId="0" applyFont="1" applyFill="1" applyBorder="1" applyAlignment="1">
      <alignment wrapText="1"/>
    </xf>
    <xf numFmtId="0" fontId="4" fillId="38" borderId="22" xfId="0" applyFont="1" applyFill="1" applyBorder="1" applyAlignment="1">
      <alignment horizontal="center" vertical="center"/>
    </xf>
    <xf numFmtId="49" fontId="6" fillId="39" borderId="83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/>
      <protection locked="0"/>
    </xf>
    <xf numFmtId="177" fontId="3" fillId="38" borderId="80" xfId="0" applyNumberFormat="1" applyFont="1" applyFill="1" applyBorder="1" applyAlignment="1">
      <alignment horizontal="center"/>
    </xf>
    <xf numFmtId="177" fontId="3" fillId="38" borderId="72" xfId="0" applyNumberFormat="1" applyFont="1" applyFill="1" applyBorder="1" applyAlignment="1">
      <alignment horizontal="center"/>
    </xf>
    <xf numFmtId="177" fontId="3" fillId="38" borderId="81" xfId="0" applyNumberFormat="1" applyFont="1" applyFill="1" applyBorder="1" applyAlignment="1">
      <alignment horizontal="center"/>
    </xf>
    <xf numFmtId="177" fontId="6" fillId="36" borderId="25" xfId="0" applyNumberFormat="1" applyFont="1" applyFill="1" applyBorder="1" applyAlignment="1">
      <alignment horizontal="right"/>
    </xf>
    <xf numFmtId="177" fontId="6" fillId="33" borderId="25" xfId="0" applyNumberFormat="1" applyFont="1" applyFill="1" applyBorder="1" applyAlignment="1">
      <alignment horizontal="right"/>
    </xf>
    <xf numFmtId="177" fontId="7" fillId="33" borderId="25" xfId="0" applyNumberFormat="1" applyFont="1" applyFill="1" applyBorder="1" applyAlignment="1">
      <alignment horizontal="right"/>
    </xf>
    <xf numFmtId="177" fontId="6" fillId="36" borderId="44" xfId="0" applyNumberFormat="1" applyFont="1" applyFill="1" applyBorder="1" applyAlignment="1">
      <alignment horizontal="right"/>
    </xf>
    <xf numFmtId="177" fontId="7" fillId="33" borderId="25" xfId="0" applyNumberFormat="1" applyFont="1" applyFill="1" applyBorder="1" applyAlignment="1">
      <alignment horizontal="right"/>
    </xf>
    <xf numFmtId="177" fontId="6" fillId="0" borderId="25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7" fontId="19" fillId="34" borderId="44" xfId="0" applyNumberFormat="1" applyFont="1" applyFill="1" applyBorder="1" applyAlignment="1">
      <alignment horizontal="right"/>
    </xf>
    <xf numFmtId="177" fontId="7" fillId="0" borderId="44" xfId="0" applyNumberFormat="1" applyFont="1" applyFill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7" fontId="7" fillId="0" borderId="88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6" fillId="36" borderId="95" xfId="0" applyNumberFormat="1" applyFont="1" applyFill="1" applyBorder="1" applyAlignment="1">
      <alignment horizontal="right"/>
    </xf>
    <xf numFmtId="177" fontId="8" fillId="37" borderId="82" xfId="0" applyNumberFormat="1" applyFont="1" applyFill="1" applyBorder="1" applyAlignment="1">
      <alignment horizontal="right"/>
    </xf>
    <xf numFmtId="177" fontId="0" fillId="0" borderId="0" xfId="0" applyNumberFormat="1" applyAlignment="1">
      <alignment/>
    </xf>
    <xf numFmtId="177" fontId="7" fillId="0" borderId="4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0" fontId="4" fillId="38" borderId="21" xfId="0" applyFont="1" applyFill="1" applyBorder="1" applyAlignment="1">
      <alignment horizontal="center" vertical="center"/>
    </xf>
    <xf numFmtId="3" fontId="6" fillId="36" borderId="66" xfId="0" applyNumberFormat="1" applyFont="1" applyFill="1" applyBorder="1" applyAlignment="1">
      <alignment/>
    </xf>
    <xf numFmtId="0" fontId="0" fillId="46" borderId="0" xfId="0" applyFill="1" applyAlignment="1">
      <alignment/>
    </xf>
    <xf numFmtId="0" fontId="4" fillId="23" borderId="28" xfId="0" applyFont="1" applyFill="1" applyBorder="1" applyAlignment="1">
      <alignment horizontal="center"/>
    </xf>
    <xf numFmtId="0" fontId="0" fillId="23" borderId="41" xfId="0" applyFill="1" applyBorder="1" applyAlignment="1">
      <alignment/>
    </xf>
    <xf numFmtId="0" fontId="0" fillId="23" borderId="57" xfId="0" applyFill="1" applyBorder="1" applyAlignment="1">
      <alignment/>
    </xf>
    <xf numFmtId="0" fontId="0" fillId="23" borderId="28" xfId="0" applyFill="1" applyBorder="1" applyAlignment="1">
      <alignment/>
    </xf>
    <xf numFmtId="0" fontId="0" fillId="23" borderId="46" xfId="0" applyFill="1" applyBorder="1" applyAlignment="1">
      <alignment/>
    </xf>
    <xf numFmtId="0" fontId="0" fillId="23" borderId="71" xfId="0" applyFill="1" applyBorder="1" applyAlignment="1">
      <alignment/>
    </xf>
    <xf numFmtId="0" fontId="0" fillId="23" borderId="49" xfId="0" applyFill="1" applyBorder="1" applyAlignment="1">
      <alignment/>
    </xf>
    <xf numFmtId="49" fontId="0" fillId="23" borderId="41" xfId="0" applyNumberFormat="1" applyFill="1" applyBorder="1" applyAlignment="1">
      <alignment horizontal="center"/>
    </xf>
    <xf numFmtId="0" fontId="10" fillId="23" borderId="28" xfId="0" applyFont="1" applyFill="1" applyBorder="1" applyAlignment="1">
      <alignment horizontal="center"/>
    </xf>
    <xf numFmtId="0" fontId="4" fillId="23" borderId="71" xfId="0" applyFont="1" applyFill="1" applyBorder="1" applyAlignment="1">
      <alignment horizontal="center"/>
    </xf>
    <xf numFmtId="0" fontId="0" fillId="23" borderId="41" xfId="0" applyFill="1" applyBorder="1" applyAlignment="1">
      <alignment/>
    </xf>
    <xf numFmtId="0" fontId="0" fillId="23" borderId="57" xfId="0" applyFill="1" applyBorder="1" applyAlignment="1">
      <alignment/>
    </xf>
    <xf numFmtId="177" fontId="18" fillId="37" borderId="67" xfId="0" applyNumberFormat="1" applyFont="1" applyFill="1" applyBorder="1" applyAlignment="1">
      <alignment/>
    </xf>
    <xf numFmtId="177" fontId="6" fillId="36" borderId="18" xfId="0" applyNumberFormat="1" applyFont="1" applyFill="1" applyBorder="1" applyAlignment="1">
      <alignment/>
    </xf>
    <xf numFmtId="177" fontId="3" fillId="34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177" fontId="3" fillId="34" borderId="22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>
      <alignment horizontal="right"/>
    </xf>
    <xf numFmtId="177" fontId="6" fillId="36" borderId="20" xfId="0" applyNumberFormat="1" applyFont="1" applyFill="1" applyBorder="1" applyAlignment="1">
      <alignment/>
    </xf>
    <xf numFmtId="177" fontId="4" fillId="36" borderId="10" xfId="0" applyNumberFormat="1" applyFont="1" applyFill="1" applyBorder="1" applyAlignment="1">
      <alignment/>
    </xf>
    <xf numFmtId="177" fontId="6" fillId="36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6" fillId="36" borderId="14" xfId="0" applyNumberFormat="1" applyFont="1" applyFill="1" applyBorder="1" applyAlignment="1">
      <alignment/>
    </xf>
    <xf numFmtId="177" fontId="3" fillId="34" borderId="14" xfId="0" applyNumberFormat="1" applyFont="1" applyFill="1" applyBorder="1" applyAlignment="1">
      <alignment horizontal="right"/>
    </xf>
    <xf numFmtId="177" fontId="4" fillId="36" borderId="29" xfId="0" applyNumberFormat="1" applyFont="1" applyFill="1" applyBorder="1" applyAlignment="1">
      <alignment/>
    </xf>
    <xf numFmtId="177" fontId="3" fillId="34" borderId="2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3" fillId="34" borderId="22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3" fillId="34" borderId="14" xfId="0" applyNumberFormat="1" applyFont="1" applyFill="1" applyBorder="1" applyAlignment="1">
      <alignment/>
    </xf>
    <xf numFmtId="177" fontId="3" fillId="34" borderId="16" xfId="0" applyNumberFormat="1" applyFont="1" applyFill="1" applyBorder="1" applyAlignment="1">
      <alignment horizontal="right"/>
    </xf>
    <xf numFmtId="177" fontId="6" fillId="36" borderId="66" xfId="0" applyNumberFormat="1" applyFont="1" applyFill="1" applyBorder="1" applyAlignment="1">
      <alignment/>
    </xf>
    <xf numFmtId="177" fontId="3" fillId="34" borderId="17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6" fillId="36" borderId="17" xfId="0" applyNumberFormat="1" applyFont="1" applyFill="1" applyBorder="1" applyAlignment="1">
      <alignment/>
    </xf>
    <xf numFmtId="177" fontId="4" fillId="36" borderId="21" xfId="0" applyNumberFormat="1" applyFont="1" applyFill="1" applyBorder="1" applyAlignment="1">
      <alignment/>
    </xf>
    <xf numFmtId="177" fontId="6" fillId="36" borderId="90" xfId="0" applyNumberFormat="1" applyFont="1" applyFill="1" applyBorder="1" applyAlignment="1">
      <alignment/>
    </xf>
    <xf numFmtId="177" fontId="3" fillId="34" borderId="44" xfId="0" applyNumberFormat="1" applyFont="1" applyFill="1" applyBorder="1" applyAlignment="1">
      <alignment horizontal="right"/>
    </xf>
    <xf numFmtId="177" fontId="4" fillId="0" borderId="44" xfId="0" applyNumberFormat="1" applyFont="1" applyFill="1" applyBorder="1" applyAlignment="1">
      <alignment horizontal="right"/>
    </xf>
    <xf numFmtId="177" fontId="6" fillId="36" borderId="44" xfId="0" applyNumberFormat="1" applyFont="1" applyFill="1" applyBorder="1" applyAlignment="1">
      <alignment/>
    </xf>
    <xf numFmtId="177" fontId="4" fillId="36" borderId="73" xfId="0" applyNumberFormat="1" applyFont="1" applyFill="1" applyBorder="1" applyAlignment="1">
      <alignment/>
    </xf>
    <xf numFmtId="177" fontId="6" fillId="36" borderId="25" xfId="0" applyNumberFormat="1" applyFont="1" applyFill="1" applyBorder="1" applyAlignment="1">
      <alignment/>
    </xf>
    <xf numFmtId="177" fontId="6" fillId="36" borderId="46" xfId="0" applyNumberFormat="1" applyFont="1" applyFill="1" applyBorder="1" applyAlignment="1">
      <alignment/>
    </xf>
    <xf numFmtId="177" fontId="18" fillId="37" borderId="77" xfId="0" applyNumberFormat="1" applyFont="1" applyFill="1" applyBorder="1" applyAlignment="1">
      <alignment/>
    </xf>
    <xf numFmtId="177" fontId="6" fillId="36" borderId="64" xfId="0" applyNumberFormat="1" applyFont="1" applyFill="1" applyBorder="1" applyAlignment="1">
      <alignment/>
    </xf>
    <xf numFmtId="177" fontId="3" fillId="34" borderId="47" xfId="0" applyNumberFormat="1" applyFont="1" applyFill="1" applyBorder="1" applyAlignment="1">
      <alignment horizontal="right"/>
    </xf>
    <xf numFmtId="177" fontId="4" fillId="33" borderId="47" xfId="0" applyNumberFormat="1" applyFont="1" applyFill="1" applyBorder="1" applyAlignment="1">
      <alignment/>
    </xf>
    <xf numFmtId="177" fontId="4" fillId="33" borderId="48" xfId="0" applyNumberFormat="1" applyFont="1" applyFill="1" applyBorder="1" applyAlignment="1">
      <alignment/>
    </xf>
    <xf numFmtId="177" fontId="4" fillId="36" borderId="65" xfId="0" applyNumberFormat="1" applyFont="1" applyFill="1" applyBorder="1" applyAlignment="1">
      <alignment/>
    </xf>
    <xf numFmtId="177" fontId="3" fillId="34" borderId="48" xfId="0" applyNumberFormat="1" applyFont="1" applyFill="1" applyBorder="1" applyAlignment="1">
      <alignment horizontal="right"/>
    </xf>
    <xf numFmtId="3" fontId="3" fillId="34" borderId="110" xfId="0" applyNumberFormat="1" applyFont="1" applyFill="1" applyBorder="1" applyAlignment="1">
      <alignment horizontal="right"/>
    </xf>
    <xf numFmtId="3" fontId="4" fillId="0" borderId="110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36" borderId="68" xfId="0" applyNumberFormat="1" applyFont="1" applyFill="1" applyBorder="1" applyAlignment="1">
      <alignment/>
    </xf>
    <xf numFmtId="1" fontId="6" fillId="36" borderId="46" xfId="0" applyNumberFormat="1" applyFont="1" applyFill="1" applyBorder="1" applyAlignment="1">
      <alignment/>
    </xf>
    <xf numFmtId="0" fontId="99" fillId="0" borderId="58" xfId="0" applyFont="1" applyBorder="1" applyAlignment="1">
      <alignment horizontal="center" wrapText="1"/>
    </xf>
    <xf numFmtId="0" fontId="98" fillId="0" borderId="58" xfId="0" applyFont="1" applyBorder="1" applyAlignment="1">
      <alignment horizontal="center" wrapText="1"/>
    </xf>
    <xf numFmtId="0" fontId="99" fillId="0" borderId="111" xfId="0" applyFont="1" applyBorder="1" applyAlignment="1">
      <alignment horizontal="center" wrapText="1"/>
    </xf>
    <xf numFmtId="0" fontId="100" fillId="47" borderId="103" xfId="0" applyFont="1" applyFill="1" applyBorder="1" applyAlignment="1">
      <alignment horizontal="justify" vertical="top" wrapText="1"/>
    </xf>
    <xf numFmtId="0" fontId="100" fillId="48" borderId="104" xfId="0" applyFont="1" applyFill="1" applyBorder="1" applyAlignment="1">
      <alignment horizontal="justify" vertical="top" wrapText="1"/>
    </xf>
    <xf numFmtId="0" fontId="100" fillId="47" borderId="104" xfId="0" applyFont="1" applyFill="1" applyBorder="1" applyAlignment="1">
      <alignment horizontal="justify" vertical="top" wrapText="1"/>
    </xf>
    <xf numFmtId="0" fontId="101" fillId="47" borderId="105" xfId="0" applyFont="1" applyFill="1" applyBorder="1" applyAlignment="1">
      <alignment horizontal="center" wrapText="1"/>
    </xf>
    <xf numFmtId="0" fontId="102" fillId="47" borderId="105" xfId="0" applyFont="1" applyFill="1" applyBorder="1" applyAlignment="1">
      <alignment horizontal="center" wrapText="1"/>
    </xf>
    <xf numFmtId="0" fontId="101" fillId="47" borderId="106" xfId="0" applyFont="1" applyFill="1" applyBorder="1" applyAlignment="1">
      <alignment horizontal="center" wrapText="1"/>
    </xf>
    <xf numFmtId="9" fontId="101" fillId="47" borderId="105" xfId="0" applyNumberFormat="1" applyFont="1" applyFill="1" applyBorder="1" applyAlignment="1">
      <alignment horizontal="center" wrapText="1"/>
    </xf>
    <xf numFmtId="0" fontId="100" fillId="47" borderId="112" xfId="0" applyFont="1" applyFill="1" applyBorder="1" applyAlignment="1">
      <alignment horizontal="justify" vertical="top" wrapText="1"/>
    </xf>
    <xf numFmtId="0" fontId="101" fillId="47" borderId="113" xfId="0" applyFont="1" applyFill="1" applyBorder="1" applyAlignment="1">
      <alignment horizontal="center" wrapText="1"/>
    </xf>
    <xf numFmtId="0" fontId="101" fillId="47" borderId="1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98" fillId="49" borderId="96" xfId="0" applyFont="1" applyFill="1" applyBorder="1" applyAlignment="1">
      <alignment horizontal="center" wrapText="1"/>
    </xf>
    <xf numFmtId="0" fontId="98" fillId="49" borderId="97" xfId="0" applyFont="1" applyFill="1" applyBorder="1" applyAlignment="1">
      <alignment horizontal="center" wrapText="1"/>
    </xf>
    <xf numFmtId="0" fontId="98" fillId="49" borderId="98" xfId="0" applyFont="1" applyFill="1" applyBorder="1" applyAlignment="1">
      <alignment horizontal="center" wrapText="1"/>
    </xf>
    <xf numFmtId="0" fontId="44" fillId="47" borderId="0" xfId="0" applyFont="1" applyFill="1" applyAlignment="1">
      <alignment wrapText="1"/>
    </xf>
    <xf numFmtId="0" fontId="99" fillId="0" borderId="100" xfId="0" applyFont="1" applyBorder="1" applyAlignment="1">
      <alignment wrapText="1"/>
    </xf>
    <xf numFmtId="0" fontId="102" fillId="0" borderId="115" xfId="0" applyFont="1" applyBorder="1" applyAlignment="1">
      <alignment wrapText="1"/>
    </xf>
    <xf numFmtId="0" fontId="101" fillId="0" borderId="100" xfId="0" applyFont="1" applyBorder="1" applyAlignment="1">
      <alignment wrapText="1"/>
    </xf>
    <xf numFmtId="0" fontId="106" fillId="0" borderId="115" xfId="0" applyFont="1" applyBorder="1" applyAlignment="1">
      <alignment wrapText="1"/>
    </xf>
    <xf numFmtId="0" fontId="0" fillId="23" borderId="41" xfId="0" applyFill="1" applyBorder="1" applyAlignment="1">
      <alignment/>
    </xf>
    <xf numFmtId="0" fontId="1" fillId="23" borderId="71" xfId="0" applyFont="1" applyFill="1" applyBorder="1" applyAlignment="1">
      <alignment horizontal="center"/>
    </xf>
    <xf numFmtId="49" fontId="2" fillId="23" borderId="71" xfId="0" applyNumberFormat="1" applyFont="1" applyFill="1" applyBorder="1" applyAlignment="1">
      <alignment horizontal="center"/>
    </xf>
    <xf numFmtId="49" fontId="3" fillId="23" borderId="71" xfId="0" applyNumberFormat="1" applyFont="1" applyFill="1" applyBorder="1" applyAlignment="1">
      <alignment horizontal="center"/>
    </xf>
    <xf numFmtId="49" fontId="4" fillId="23" borderId="71" xfId="0" applyNumberFormat="1" applyFont="1" applyFill="1" applyBorder="1" applyAlignment="1">
      <alignment horizontal="center"/>
    </xf>
    <xf numFmtId="0" fontId="4" fillId="23" borderId="71" xfId="0" applyFont="1" applyFill="1" applyBorder="1" applyAlignment="1">
      <alignment/>
    </xf>
    <xf numFmtId="0" fontId="0" fillId="23" borderId="71" xfId="0" applyFill="1" applyBorder="1" applyAlignment="1">
      <alignment/>
    </xf>
    <xf numFmtId="3" fontId="18" fillId="37" borderId="76" xfId="0" applyNumberFormat="1" applyFont="1" applyFill="1" applyBorder="1" applyAlignment="1">
      <alignment/>
    </xf>
    <xf numFmtId="3" fontId="6" fillId="36" borderId="116" xfId="0" applyNumberFormat="1" applyFont="1" applyFill="1" applyBorder="1" applyAlignment="1">
      <alignment/>
    </xf>
    <xf numFmtId="177" fontId="18" fillId="37" borderId="5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177" fontId="3" fillId="34" borderId="14" xfId="0" applyNumberFormat="1" applyFont="1" applyFill="1" applyBorder="1" applyAlignment="1">
      <alignment horizontal="right"/>
    </xf>
    <xf numFmtId="3" fontId="3" fillId="42" borderId="22" xfId="0" applyNumberFormat="1" applyFont="1" applyFill="1" applyBorder="1" applyAlignment="1">
      <alignment horizontal="right"/>
    </xf>
    <xf numFmtId="177" fontId="3" fillId="42" borderId="22" xfId="0" applyNumberFormat="1" applyFont="1" applyFill="1" applyBorder="1" applyAlignment="1">
      <alignment horizontal="right"/>
    </xf>
    <xf numFmtId="3" fontId="3" fillId="42" borderId="16" xfId="0" applyNumberFormat="1" applyFont="1" applyFill="1" applyBorder="1" applyAlignment="1">
      <alignment horizontal="right"/>
    </xf>
    <xf numFmtId="3" fontId="3" fillId="42" borderId="22" xfId="0" applyNumberFormat="1" applyFont="1" applyFill="1" applyBorder="1" applyAlignment="1">
      <alignment/>
    </xf>
    <xf numFmtId="177" fontId="3" fillId="42" borderId="20" xfId="0" applyNumberFormat="1" applyFont="1" applyFill="1" applyBorder="1" applyAlignment="1">
      <alignment/>
    </xf>
    <xf numFmtId="177" fontId="3" fillId="42" borderId="16" xfId="0" applyNumberFormat="1" applyFont="1" applyFill="1" applyBorder="1" applyAlignment="1">
      <alignment horizontal="right"/>
    </xf>
    <xf numFmtId="3" fontId="3" fillId="42" borderId="14" xfId="0" applyNumberFormat="1" applyFont="1" applyFill="1" applyBorder="1" applyAlignment="1">
      <alignment horizontal="right"/>
    </xf>
    <xf numFmtId="177" fontId="3" fillId="42" borderId="17" xfId="0" applyNumberFormat="1" applyFont="1" applyFill="1" applyBorder="1" applyAlignment="1">
      <alignment horizontal="right"/>
    </xf>
    <xf numFmtId="3" fontId="3" fillId="42" borderId="17" xfId="0" applyNumberFormat="1" applyFont="1" applyFill="1" applyBorder="1" applyAlignment="1">
      <alignment horizontal="right"/>
    </xf>
    <xf numFmtId="177" fontId="3" fillId="42" borderId="44" xfId="0" applyNumberFormat="1" applyFont="1" applyFill="1" applyBorder="1" applyAlignment="1">
      <alignment horizontal="right"/>
    </xf>
    <xf numFmtId="3" fontId="3" fillId="42" borderId="13" xfId="0" applyNumberFormat="1" applyFont="1" applyFill="1" applyBorder="1" applyAlignment="1">
      <alignment horizontal="right"/>
    </xf>
    <xf numFmtId="3" fontId="3" fillId="42" borderId="21" xfId="0" applyNumberFormat="1" applyFont="1" applyFill="1" applyBorder="1" applyAlignment="1">
      <alignment horizontal="right"/>
    </xf>
    <xf numFmtId="177" fontId="6" fillId="42" borderId="64" xfId="0" applyNumberFormat="1" applyFont="1" applyFill="1" applyBorder="1" applyAlignment="1">
      <alignment/>
    </xf>
    <xf numFmtId="177" fontId="3" fillId="42" borderId="47" xfId="0" applyNumberFormat="1" applyFont="1" applyFill="1" applyBorder="1" applyAlignment="1">
      <alignment horizontal="right"/>
    </xf>
    <xf numFmtId="0" fontId="0" fillId="32" borderId="0" xfId="0" applyFill="1" applyAlignment="1">
      <alignment horizontal="center"/>
    </xf>
    <xf numFmtId="177" fontId="3" fillId="42" borderId="22" xfId="0" applyNumberFormat="1" applyFont="1" applyFill="1" applyBorder="1" applyAlignment="1">
      <alignment/>
    </xf>
    <xf numFmtId="177" fontId="3" fillId="34" borderId="17" xfId="0" applyNumberFormat="1" applyFont="1" applyFill="1" applyBorder="1" applyAlignment="1">
      <alignment/>
    </xf>
    <xf numFmtId="177" fontId="3" fillId="34" borderId="46" xfId="0" applyNumberFormat="1" applyFont="1" applyFill="1" applyBorder="1" applyAlignment="1">
      <alignment/>
    </xf>
    <xf numFmtId="178" fontId="18" fillId="37" borderId="53" xfId="0" applyNumberFormat="1" applyFont="1" applyFill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6" fillId="36" borderId="14" xfId="0" applyNumberFormat="1" applyFont="1" applyFill="1" applyBorder="1" applyAlignment="1">
      <alignment/>
    </xf>
    <xf numFmtId="178" fontId="3" fillId="34" borderId="14" xfId="0" applyNumberFormat="1" applyFont="1" applyFill="1" applyBorder="1" applyAlignment="1">
      <alignment horizontal="right"/>
    </xf>
    <xf numFmtId="178" fontId="4" fillId="38" borderId="29" xfId="0" applyNumberFormat="1" applyFont="1" applyFill="1" applyBorder="1" applyAlignment="1">
      <alignment horizontal="center" vertical="center"/>
    </xf>
    <xf numFmtId="178" fontId="4" fillId="38" borderId="67" xfId="0" applyNumberFormat="1" applyFont="1" applyFill="1" applyBorder="1" applyAlignment="1">
      <alignment horizontal="center" vertical="center"/>
    </xf>
    <xf numFmtId="178" fontId="4" fillId="38" borderId="16" xfId="0" applyNumberFormat="1" applyFont="1" applyFill="1" applyBorder="1" applyAlignment="1">
      <alignment horizontal="center" vertical="center"/>
    </xf>
    <xf numFmtId="178" fontId="4" fillId="38" borderId="73" xfId="0" applyNumberFormat="1" applyFont="1" applyFill="1" applyBorder="1" applyAlignment="1">
      <alignment horizontal="center" vertical="center"/>
    </xf>
    <xf numFmtId="178" fontId="4" fillId="38" borderId="81" xfId="0" applyNumberFormat="1" applyFont="1" applyFill="1" applyBorder="1" applyAlignment="1">
      <alignment horizontal="center" vertical="center"/>
    </xf>
    <xf numFmtId="178" fontId="6" fillId="36" borderId="25" xfId="0" applyNumberFormat="1" applyFont="1" applyFill="1" applyBorder="1" applyAlignment="1">
      <alignment/>
    </xf>
    <xf numFmtId="178" fontId="3" fillId="34" borderId="73" xfId="0" applyNumberFormat="1" applyFont="1" applyFill="1" applyBorder="1" applyAlignment="1">
      <alignment horizontal="right"/>
    </xf>
    <xf numFmtId="178" fontId="4" fillId="0" borderId="73" xfId="0" applyNumberFormat="1" applyFont="1" applyFill="1" applyBorder="1" applyAlignment="1">
      <alignment horizontal="right"/>
    </xf>
    <xf numFmtId="178" fontId="4" fillId="0" borderId="44" xfId="0" applyNumberFormat="1" applyFont="1" applyFill="1" applyBorder="1" applyAlignment="1">
      <alignment horizontal="right"/>
    </xf>
    <xf numFmtId="178" fontId="3" fillId="42" borderId="73" xfId="0" applyNumberFormat="1" applyFont="1" applyFill="1" applyBorder="1" applyAlignment="1">
      <alignment horizontal="right"/>
    </xf>
    <xf numFmtId="178" fontId="18" fillId="37" borderId="53" xfId="0" applyNumberFormat="1" applyFont="1" applyFill="1" applyBorder="1" applyAlignment="1">
      <alignment horizontal="center"/>
    </xf>
    <xf numFmtId="178" fontId="6" fillId="36" borderId="18" xfId="0" applyNumberFormat="1" applyFont="1" applyFill="1" applyBorder="1" applyAlignment="1">
      <alignment horizontal="center"/>
    </xf>
    <xf numFmtId="178" fontId="3" fillId="34" borderId="110" xfId="0" applyNumberFormat="1" applyFont="1" applyFill="1" applyBorder="1" applyAlignment="1">
      <alignment horizontal="center"/>
    </xf>
    <xf numFmtId="178" fontId="4" fillId="0" borderId="11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center"/>
    </xf>
    <xf numFmtId="178" fontId="3" fillId="42" borderId="110" xfId="0" applyNumberFormat="1" applyFont="1" applyFill="1" applyBorder="1" applyAlignment="1">
      <alignment horizontal="center"/>
    </xf>
    <xf numFmtId="178" fontId="4" fillId="33" borderId="14" xfId="0" applyNumberFormat="1" applyFont="1" applyFill="1" applyBorder="1" applyAlignment="1">
      <alignment horizontal="center"/>
    </xf>
    <xf numFmtId="178" fontId="6" fillId="36" borderId="14" xfId="0" applyNumberFormat="1" applyFont="1" applyFill="1" applyBorder="1" applyAlignment="1">
      <alignment horizontal="center"/>
    </xf>
    <xf numFmtId="178" fontId="3" fillId="34" borderId="14" xfId="0" applyNumberFormat="1" applyFont="1" applyFill="1" applyBorder="1" applyAlignment="1">
      <alignment horizontal="center"/>
    </xf>
    <xf numFmtId="178" fontId="6" fillId="36" borderId="15" xfId="0" applyNumberFormat="1" applyFont="1" applyFill="1" applyBorder="1" applyAlignment="1">
      <alignment horizontal="center"/>
    </xf>
    <xf numFmtId="178" fontId="3" fillId="34" borderId="21" xfId="0" applyNumberFormat="1" applyFont="1" applyFill="1" applyBorder="1" applyAlignment="1">
      <alignment horizontal="center"/>
    </xf>
    <xf numFmtId="178" fontId="4" fillId="0" borderId="21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 horizontal="center"/>
    </xf>
    <xf numFmtId="178" fontId="3" fillId="42" borderId="21" xfId="0" applyNumberFormat="1" applyFont="1" applyFill="1" applyBorder="1" applyAlignment="1">
      <alignment horizontal="center"/>
    </xf>
    <xf numFmtId="178" fontId="6" fillId="36" borderId="66" xfId="0" applyNumberFormat="1" applyFont="1" applyFill="1" applyBorder="1" applyAlignment="1">
      <alignment horizontal="center"/>
    </xf>
    <xf numFmtId="178" fontId="3" fillId="34" borderId="47" xfId="0" applyNumberFormat="1" applyFont="1" applyFill="1" applyBorder="1" applyAlignment="1">
      <alignment horizontal="right"/>
    </xf>
    <xf numFmtId="178" fontId="3" fillId="42" borderId="47" xfId="0" applyNumberFormat="1" applyFont="1" applyFill="1" applyBorder="1" applyAlignment="1">
      <alignment horizontal="right"/>
    </xf>
    <xf numFmtId="178" fontId="3" fillId="34" borderId="44" xfId="0" applyNumberFormat="1" applyFont="1" applyFill="1" applyBorder="1" applyAlignment="1">
      <alignment horizontal="right"/>
    </xf>
    <xf numFmtId="178" fontId="18" fillId="37" borderId="53" xfId="0" applyNumberFormat="1" applyFont="1" applyFill="1" applyBorder="1" applyAlignment="1">
      <alignment horizontal="right"/>
    </xf>
    <xf numFmtId="178" fontId="6" fillId="36" borderId="64" xfId="0" applyNumberFormat="1" applyFont="1" applyFill="1" applyBorder="1" applyAlignment="1">
      <alignment horizontal="right"/>
    </xf>
    <xf numFmtId="178" fontId="4" fillId="33" borderId="47" xfId="0" applyNumberFormat="1" applyFont="1" applyFill="1" applyBorder="1" applyAlignment="1">
      <alignment horizontal="right"/>
    </xf>
    <xf numFmtId="178" fontId="6" fillId="42" borderId="64" xfId="0" applyNumberFormat="1" applyFont="1" applyFill="1" applyBorder="1" applyAlignment="1">
      <alignment horizontal="right"/>
    </xf>
    <xf numFmtId="178" fontId="6" fillId="36" borderId="44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/>
    </xf>
    <xf numFmtId="177" fontId="3" fillId="34" borderId="44" xfId="0" applyNumberFormat="1" applyFont="1" applyFill="1" applyBorder="1" applyAlignment="1">
      <alignment horizontal="right"/>
    </xf>
    <xf numFmtId="3" fontId="99" fillId="0" borderId="102" xfId="0" applyNumberFormat="1" applyFont="1" applyBorder="1" applyAlignment="1">
      <alignment horizontal="center" wrapText="1"/>
    </xf>
    <xf numFmtId="0" fontId="100" fillId="50" borderId="104" xfId="0" applyFont="1" applyFill="1" applyBorder="1" applyAlignment="1">
      <alignment horizontal="justify" vertical="top" wrapText="1"/>
    </xf>
    <xf numFmtId="0" fontId="100" fillId="51" borderId="104" xfId="0" applyFont="1" applyFill="1" applyBorder="1" applyAlignment="1">
      <alignment horizontal="justify" vertical="top" wrapText="1"/>
    </xf>
    <xf numFmtId="0" fontId="47" fillId="51" borderId="117" xfId="0" applyFont="1" applyFill="1" applyBorder="1" applyAlignment="1">
      <alignment wrapText="1"/>
    </xf>
    <xf numFmtId="0" fontId="47" fillId="51" borderId="118" xfId="0" applyFont="1" applyFill="1" applyBorder="1" applyAlignment="1">
      <alignment wrapText="1"/>
    </xf>
    <xf numFmtId="0" fontId="47" fillId="51" borderId="119" xfId="0" applyFont="1" applyFill="1" applyBorder="1" applyAlignment="1">
      <alignment wrapText="1"/>
    </xf>
    <xf numFmtId="0" fontId="98" fillId="0" borderId="91" xfId="0" applyFont="1" applyBorder="1" applyAlignment="1">
      <alignment horizontal="center" wrapText="1"/>
    </xf>
    <xf numFmtId="0" fontId="99" fillId="0" borderId="91" xfId="0" applyFont="1" applyBorder="1" applyAlignment="1">
      <alignment horizontal="center" wrapText="1"/>
    </xf>
    <xf numFmtId="0" fontId="99" fillId="0" borderId="120" xfId="0" applyFont="1" applyBorder="1" applyAlignment="1">
      <alignment horizontal="center" wrapText="1"/>
    </xf>
    <xf numFmtId="0" fontId="106" fillId="0" borderId="121" xfId="0" applyFont="1" applyBorder="1" applyAlignment="1">
      <alignment wrapText="1"/>
    </xf>
    <xf numFmtId="0" fontId="1" fillId="23" borderId="55" xfId="0" applyFont="1" applyFill="1" applyBorder="1" applyAlignment="1">
      <alignment horizontal="center"/>
    </xf>
    <xf numFmtId="0" fontId="4" fillId="23" borderId="57" xfId="0" applyFont="1" applyFill="1" applyBorder="1" applyAlignment="1">
      <alignment/>
    </xf>
    <xf numFmtId="49" fontId="2" fillId="23" borderId="56" xfId="0" applyNumberFormat="1" applyFont="1" applyFill="1" applyBorder="1" applyAlignment="1">
      <alignment horizontal="center"/>
    </xf>
    <xf numFmtId="49" fontId="3" fillId="23" borderId="56" xfId="0" applyNumberFormat="1" applyFont="1" applyFill="1" applyBorder="1" applyAlignment="1">
      <alignment horizontal="center"/>
    </xf>
    <xf numFmtId="49" fontId="4" fillId="23" borderId="56" xfId="0" applyNumberFormat="1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1" fillId="23" borderId="27" xfId="0" applyFont="1" applyFill="1" applyBorder="1" applyAlignment="1">
      <alignment horizontal="center"/>
    </xf>
    <xf numFmtId="0" fontId="4" fillId="23" borderId="23" xfId="0" applyFont="1" applyFill="1" applyBorder="1" applyAlignment="1">
      <alignment horizontal="center"/>
    </xf>
    <xf numFmtId="49" fontId="4" fillId="23" borderId="23" xfId="0" applyNumberFormat="1" applyFont="1" applyFill="1" applyBorder="1" applyAlignment="1">
      <alignment horizontal="center"/>
    </xf>
    <xf numFmtId="0" fontId="4" fillId="23" borderId="42" xfId="0" applyFont="1" applyFill="1" applyBorder="1" applyAlignment="1">
      <alignment horizontal="center"/>
    </xf>
    <xf numFmtId="0" fontId="0" fillId="23" borderId="42" xfId="0" applyFill="1" applyBorder="1" applyAlignment="1">
      <alignment/>
    </xf>
    <xf numFmtId="49" fontId="0" fillId="23" borderId="39" xfId="0" applyNumberFormat="1" applyFill="1" applyBorder="1" applyAlignment="1">
      <alignment horizontal="center"/>
    </xf>
    <xf numFmtId="0" fontId="0" fillId="23" borderId="39" xfId="0" applyFill="1" applyBorder="1" applyAlignment="1">
      <alignment/>
    </xf>
    <xf numFmtId="0" fontId="0" fillId="23" borderId="78" xfId="0" applyFill="1" applyBorder="1" applyAlignment="1">
      <alignment/>
    </xf>
    <xf numFmtId="0" fontId="10" fillId="23" borderId="41" xfId="0" applyFont="1" applyFill="1" applyBorder="1" applyAlignment="1">
      <alignment horizontal="center"/>
    </xf>
    <xf numFmtId="177" fontId="6" fillId="36" borderId="22" xfId="0" applyNumberFormat="1" applyFont="1" applyFill="1" applyBorder="1" applyAlignment="1">
      <alignment/>
    </xf>
    <xf numFmtId="177" fontId="18" fillId="37" borderId="70" xfId="0" applyNumberFormat="1" applyFont="1" applyFill="1" applyBorder="1" applyAlignment="1">
      <alignment/>
    </xf>
    <xf numFmtId="177" fontId="6" fillId="36" borderId="10" xfId="0" applyNumberFormat="1" applyFont="1" applyFill="1" applyBorder="1" applyAlignment="1">
      <alignment/>
    </xf>
    <xf numFmtId="177" fontId="3" fillId="34" borderId="22" xfId="0" applyNumberFormat="1" applyFont="1" applyFill="1" applyBorder="1" applyAlignment="1">
      <alignment horizontal="right"/>
    </xf>
    <xf numFmtId="177" fontId="4" fillId="34" borderId="22" xfId="0" applyNumberFormat="1" applyFont="1" applyFill="1" applyBorder="1" applyAlignment="1">
      <alignment/>
    </xf>
    <xf numFmtId="177" fontId="6" fillId="36" borderId="22" xfId="0" applyNumberFormat="1" applyFont="1" applyFill="1" applyBorder="1" applyAlignment="1">
      <alignment/>
    </xf>
    <xf numFmtId="177" fontId="6" fillId="36" borderId="29" xfId="0" applyNumberFormat="1" applyFont="1" applyFill="1" applyBorder="1" applyAlignment="1">
      <alignment/>
    </xf>
    <xf numFmtId="177" fontId="3" fillId="34" borderId="16" xfId="0" applyNumberFormat="1" applyFont="1" applyFill="1" applyBorder="1" applyAlignment="1">
      <alignment horizontal="right"/>
    </xf>
    <xf numFmtId="177" fontId="6" fillId="36" borderId="16" xfId="0" applyNumberFormat="1" applyFont="1" applyFill="1" applyBorder="1" applyAlignment="1">
      <alignment/>
    </xf>
    <xf numFmtId="177" fontId="4" fillId="34" borderId="16" xfId="0" applyNumberFormat="1" applyFont="1" applyFill="1" applyBorder="1" applyAlignment="1">
      <alignment/>
    </xf>
    <xf numFmtId="177" fontId="6" fillId="36" borderId="16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3" fillId="34" borderId="22" xfId="0" applyNumberFormat="1" applyFont="1" applyFill="1" applyBorder="1" applyAlignment="1">
      <alignment/>
    </xf>
    <xf numFmtId="177" fontId="33" fillId="0" borderId="0" xfId="0" applyNumberFormat="1" applyFont="1" applyFill="1" applyBorder="1" applyAlignment="1">
      <alignment/>
    </xf>
    <xf numFmtId="177" fontId="18" fillId="37" borderId="69" xfId="0" applyNumberFormat="1" applyFont="1" applyFill="1" applyBorder="1" applyAlignment="1">
      <alignment/>
    </xf>
    <xf numFmtId="177" fontId="6" fillId="36" borderId="68" xfId="0" applyNumberFormat="1" applyFont="1" applyFill="1" applyBorder="1" applyAlignment="1">
      <alignment/>
    </xf>
    <xf numFmtId="177" fontId="3" fillId="34" borderId="21" xfId="0" applyNumberFormat="1" applyFont="1" applyFill="1" applyBorder="1" applyAlignment="1">
      <alignment horizontal="right"/>
    </xf>
    <xf numFmtId="177" fontId="4" fillId="0" borderId="66" xfId="0" applyNumberFormat="1" applyFont="1" applyFill="1" applyBorder="1" applyAlignment="1">
      <alignment horizontal="right"/>
    </xf>
    <xf numFmtId="177" fontId="6" fillId="36" borderId="21" xfId="0" applyNumberFormat="1" applyFont="1" applyFill="1" applyBorder="1" applyAlignment="1">
      <alignment/>
    </xf>
    <xf numFmtId="177" fontId="3" fillId="34" borderId="21" xfId="0" applyNumberFormat="1" applyFont="1" applyFill="1" applyBorder="1" applyAlignment="1">
      <alignment/>
    </xf>
    <xf numFmtId="177" fontId="6" fillId="36" borderId="110" xfId="0" applyNumberFormat="1" applyFont="1" applyFill="1" applyBorder="1" applyAlignment="1">
      <alignment/>
    </xf>
    <xf numFmtId="3" fontId="6" fillId="36" borderId="22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49" fontId="5" fillId="52" borderId="23" xfId="0" applyNumberFormat="1" applyFont="1" applyFill="1" applyBorder="1" applyAlignment="1">
      <alignment horizontal="center"/>
    </xf>
    <xf numFmtId="49" fontId="4" fillId="52" borderId="30" xfId="0" applyNumberFormat="1" applyFont="1" applyFill="1" applyBorder="1" applyAlignment="1">
      <alignment horizontal="center"/>
    </xf>
    <xf numFmtId="3" fontId="4" fillId="52" borderId="23" xfId="0" applyNumberFormat="1" applyFont="1" applyFill="1" applyBorder="1" applyAlignment="1">
      <alignment horizontal="right"/>
    </xf>
    <xf numFmtId="177" fontId="4" fillId="52" borderId="23" xfId="0" applyNumberFormat="1" applyFont="1" applyFill="1" applyBorder="1" applyAlignment="1">
      <alignment horizontal="right"/>
    </xf>
    <xf numFmtId="3" fontId="4" fillId="52" borderId="24" xfId="0" applyNumberFormat="1" applyFont="1" applyFill="1" applyBorder="1" applyAlignment="1">
      <alignment horizontal="right"/>
    </xf>
    <xf numFmtId="177" fontId="4" fillId="52" borderId="24" xfId="0" applyNumberFormat="1" applyFont="1" applyFill="1" applyBorder="1" applyAlignment="1">
      <alignment horizontal="right"/>
    </xf>
    <xf numFmtId="3" fontId="4" fillId="52" borderId="24" xfId="0" applyNumberFormat="1" applyFont="1" applyFill="1" applyBorder="1" applyAlignment="1">
      <alignment/>
    </xf>
    <xf numFmtId="177" fontId="4" fillId="52" borderId="23" xfId="0" applyNumberFormat="1" applyFont="1" applyFill="1" applyBorder="1" applyAlignment="1">
      <alignment/>
    </xf>
    <xf numFmtId="177" fontId="4" fillId="52" borderId="71" xfId="0" applyNumberFormat="1" applyFont="1" applyFill="1" applyBorder="1" applyAlignment="1">
      <alignment horizontal="right"/>
    </xf>
    <xf numFmtId="0" fontId="3" fillId="52" borderId="122" xfId="0" applyFont="1" applyFill="1" applyBorder="1" applyAlignment="1">
      <alignment/>
    </xf>
    <xf numFmtId="177" fontId="18" fillId="37" borderId="92" xfId="0" applyNumberFormat="1" applyFont="1" applyFill="1" applyBorder="1" applyAlignment="1">
      <alignment/>
    </xf>
    <xf numFmtId="177" fontId="6" fillId="36" borderId="72" xfId="0" applyNumberFormat="1" applyFont="1" applyFill="1" applyBorder="1" applyAlignment="1">
      <alignment/>
    </xf>
    <xf numFmtId="177" fontId="3" fillId="34" borderId="73" xfId="0" applyNumberFormat="1" applyFont="1" applyFill="1" applyBorder="1" applyAlignment="1">
      <alignment horizontal="right"/>
    </xf>
    <xf numFmtId="177" fontId="6" fillId="36" borderId="73" xfId="0" applyNumberFormat="1" applyFont="1" applyFill="1" applyBorder="1" applyAlignment="1">
      <alignment/>
    </xf>
    <xf numFmtId="177" fontId="4" fillId="34" borderId="44" xfId="0" applyNumberFormat="1" applyFont="1" applyFill="1" applyBorder="1" applyAlignment="1">
      <alignment/>
    </xf>
    <xf numFmtId="177" fontId="6" fillId="36" borderId="44" xfId="0" applyNumberFormat="1" applyFont="1" applyFill="1" applyBorder="1" applyAlignment="1">
      <alignment/>
    </xf>
    <xf numFmtId="177" fontId="4" fillId="52" borderId="82" xfId="0" applyNumberFormat="1" applyFont="1" applyFill="1" applyBorder="1" applyAlignment="1">
      <alignment horizontal="right"/>
    </xf>
    <xf numFmtId="178" fontId="18" fillId="37" borderId="69" xfId="0" applyNumberFormat="1" applyFont="1" applyFill="1" applyBorder="1" applyAlignment="1">
      <alignment horizontal="center"/>
    </xf>
    <xf numFmtId="178" fontId="6" fillId="36" borderId="68" xfId="0" applyNumberFormat="1" applyFont="1" applyFill="1" applyBorder="1" applyAlignment="1">
      <alignment horizontal="center"/>
    </xf>
    <xf numFmtId="178" fontId="3" fillId="34" borderId="21" xfId="0" applyNumberFormat="1" applyFont="1" applyFill="1" applyBorder="1" applyAlignment="1">
      <alignment horizontal="center"/>
    </xf>
    <xf numFmtId="178" fontId="6" fillId="36" borderId="21" xfId="0" applyNumberFormat="1" applyFont="1" applyFill="1" applyBorder="1" applyAlignment="1">
      <alignment horizontal="center"/>
    </xf>
    <xf numFmtId="178" fontId="3" fillId="34" borderId="14" xfId="0" applyNumberFormat="1" applyFont="1" applyFill="1" applyBorder="1" applyAlignment="1">
      <alignment horizontal="center"/>
    </xf>
    <xf numFmtId="178" fontId="6" fillId="36" borderId="14" xfId="0" applyNumberFormat="1" applyFont="1" applyFill="1" applyBorder="1" applyAlignment="1">
      <alignment horizontal="center"/>
    </xf>
    <xf numFmtId="178" fontId="4" fillId="52" borderId="24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20" fillId="19" borderId="77" xfId="0" applyNumberFormat="1" applyFont="1" applyFill="1" applyBorder="1" applyAlignment="1">
      <alignment/>
    </xf>
    <xf numFmtId="0" fontId="0" fillId="23" borderId="123" xfId="0" applyFill="1" applyBorder="1" applyAlignment="1">
      <alignment/>
    </xf>
    <xf numFmtId="0" fontId="0" fillId="23" borderId="79" xfId="0" applyFill="1" applyBorder="1" applyAlignment="1">
      <alignment/>
    </xf>
    <xf numFmtId="0" fontId="0" fillId="23" borderId="124" xfId="0" applyFill="1" applyBorder="1" applyAlignment="1">
      <alignment/>
    </xf>
    <xf numFmtId="177" fontId="4" fillId="0" borderId="16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/>
    </xf>
    <xf numFmtId="177" fontId="18" fillId="37" borderId="52" xfId="0" applyNumberFormat="1" applyFont="1" applyFill="1" applyBorder="1" applyAlignment="1">
      <alignment/>
    </xf>
    <xf numFmtId="177" fontId="6" fillId="36" borderId="58" xfId="0" applyNumberFormat="1" applyFont="1" applyFill="1" applyBorder="1" applyAlignment="1">
      <alignment/>
    </xf>
    <xf numFmtId="177" fontId="3" fillId="34" borderId="84" xfId="0" applyNumberFormat="1" applyFont="1" applyFill="1" applyBorder="1" applyAlignment="1">
      <alignment horizontal="right"/>
    </xf>
    <xf numFmtId="177" fontId="4" fillId="0" borderId="84" xfId="0" applyNumberFormat="1" applyFont="1" applyFill="1" applyBorder="1" applyAlignment="1">
      <alignment horizontal="right"/>
    </xf>
    <xf numFmtId="177" fontId="6" fillId="36" borderId="84" xfId="0" applyNumberFormat="1" applyFont="1" applyFill="1" applyBorder="1" applyAlignment="1">
      <alignment/>
    </xf>
    <xf numFmtId="177" fontId="4" fillId="34" borderId="84" xfId="0" applyNumberFormat="1" applyFont="1" applyFill="1" applyBorder="1" applyAlignment="1">
      <alignment/>
    </xf>
    <xf numFmtId="177" fontId="6" fillId="36" borderId="84" xfId="0" applyNumberFormat="1" applyFont="1" applyFill="1" applyBorder="1" applyAlignment="1">
      <alignment/>
    </xf>
    <xf numFmtId="177" fontId="20" fillId="19" borderId="77" xfId="0" applyNumberFormat="1" applyFont="1" applyFill="1" applyBorder="1" applyAlignment="1">
      <alignment/>
    </xf>
    <xf numFmtId="177" fontId="6" fillId="36" borderId="65" xfId="0" applyNumberFormat="1" applyFont="1" applyFill="1" applyBorder="1" applyAlignment="1">
      <alignment/>
    </xf>
    <xf numFmtId="177" fontId="3" fillId="34" borderId="47" xfId="0" applyNumberFormat="1" applyFont="1" applyFill="1" applyBorder="1" applyAlignment="1">
      <alignment horizontal="right"/>
    </xf>
    <xf numFmtId="177" fontId="6" fillId="36" borderId="48" xfId="0" applyNumberFormat="1" applyFont="1" applyFill="1" applyBorder="1" applyAlignment="1">
      <alignment/>
    </xf>
    <xf numFmtId="177" fontId="4" fillId="34" borderId="48" xfId="0" applyNumberFormat="1" applyFont="1" applyFill="1" applyBorder="1" applyAlignment="1">
      <alignment/>
    </xf>
    <xf numFmtId="177" fontId="6" fillId="36" borderId="47" xfId="0" applyNumberFormat="1" applyFont="1" applyFill="1" applyBorder="1" applyAlignment="1">
      <alignment/>
    </xf>
    <xf numFmtId="177" fontId="4" fillId="52" borderId="49" xfId="0" applyNumberFormat="1" applyFont="1" applyFill="1" applyBorder="1" applyAlignment="1">
      <alignment horizontal="right"/>
    </xf>
    <xf numFmtId="3" fontId="4" fillId="52" borderId="50" xfId="0" applyNumberFormat="1" applyFont="1" applyFill="1" applyBorder="1" applyAlignment="1">
      <alignment horizontal="right"/>
    </xf>
    <xf numFmtId="177" fontId="4" fillId="52" borderId="50" xfId="0" applyNumberFormat="1" applyFont="1" applyFill="1" applyBorder="1" applyAlignment="1">
      <alignment horizontal="right"/>
    </xf>
    <xf numFmtId="0" fontId="106" fillId="47" borderId="105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23" borderId="41" xfId="0" applyNumberFormat="1" applyFill="1" applyBorder="1" applyAlignment="1" applyProtection="1">
      <alignment horizontal="center"/>
      <protection locked="0"/>
    </xf>
    <xf numFmtId="0" fontId="0" fillId="23" borderId="41" xfId="0" applyFill="1" applyBorder="1" applyAlignment="1" applyProtection="1">
      <alignment/>
      <protection locked="0"/>
    </xf>
    <xf numFmtId="0" fontId="0" fillId="23" borderId="41" xfId="0" applyFill="1" applyBorder="1" applyAlignment="1" applyProtection="1">
      <alignment/>
      <protection locked="0"/>
    </xf>
    <xf numFmtId="0" fontId="0" fillId="23" borderId="57" xfId="0" applyFill="1" applyBorder="1" applyAlignment="1" applyProtection="1">
      <alignment/>
      <protection locked="0"/>
    </xf>
    <xf numFmtId="49" fontId="0" fillId="38" borderId="74" xfId="0" applyNumberFormat="1" applyFill="1" applyBorder="1" applyAlignment="1" applyProtection="1">
      <alignment horizontal="center"/>
      <protection locked="0"/>
    </xf>
    <xf numFmtId="49" fontId="0" fillId="38" borderId="56" xfId="0" applyNumberFormat="1" applyFill="1" applyBorder="1" applyAlignment="1" applyProtection="1">
      <alignment horizontal="center"/>
      <protection locked="0"/>
    </xf>
    <xf numFmtId="49" fontId="0" fillId="38" borderId="91" xfId="0" applyNumberFormat="1" applyFill="1" applyBorder="1" applyAlignment="1" applyProtection="1">
      <alignment horizontal="center"/>
      <protection locked="0"/>
    </xf>
    <xf numFmtId="0" fontId="1" fillId="38" borderId="75" xfId="0" applyFont="1" applyFill="1" applyBorder="1" applyAlignment="1" applyProtection="1">
      <alignment horizontal="center"/>
      <protection locked="0"/>
    </xf>
    <xf numFmtId="49" fontId="2" fillId="38" borderId="28" xfId="0" applyNumberFormat="1" applyFont="1" applyFill="1" applyBorder="1" applyAlignment="1" applyProtection="1">
      <alignment horizontal="center"/>
      <protection locked="0"/>
    </xf>
    <xf numFmtId="49" fontId="3" fillId="38" borderId="28" xfId="0" applyNumberFormat="1" applyFont="1" applyFill="1" applyBorder="1" applyAlignment="1" applyProtection="1">
      <alignment horizontal="center"/>
      <protection locked="0"/>
    </xf>
    <xf numFmtId="49" fontId="4" fillId="38" borderId="28" xfId="0" applyNumberFormat="1" applyFont="1" applyFill="1" applyBorder="1" applyAlignment="1" applyProtection="1">
      <alignment horizontal="center"/>
      <protection locked="0"/>
    </xf>
    <xf numFmtId="0" fontId="4" fillId="38" borderId="46" xfId="0" applyFont="1" applyFill="1" applyBorder="1" applyAlignment="1" applyProtection="1">
      <alignment/>
      <protection locked="0"/>
    </xf>
    <xf numFmtId="0" fontId="10" fillId="23" borderId="28" xfId="0" applyFont="1" applyFill="1" applyBorder="1" applyAlignment="1" applyProtection="1">
      <alignment horizontal="center"/>
      <protection locked="0"/>
    </xf>
    <xf numFmtId="0" fontId="0" fillId="23" borderId="28" xfId="0" applyFill="1" applyBorder="1" applyAlignment="1" applyProtection="1">
      <alignment/>
      <protection locked="0"/>
    </xf>
    <xf numFmtId="0" fontId="0" fillId="23" borderId="46" xfId="0" applyFill="1" applyBorder="1" applyAlignment="1" applyProtection="1">
      <alignment/>
      <protection locked="0"/>
    </xf>
    <xf numFmtId="0" fontId="1" fillId="38" borderId="26" xfId="0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49" fontId="4" fillId="38" borderId="16" xfId="0" applyNumberFormat="1" applyFont="1" applyFill="1" applyBorder="1" applyAlignment="1" applyProtection="1">
      <alignment horizontal="center"/>
      <protection locked="0"/>
    </xf>
    <xf numFmtId="49" fontId="4" fillId="38" borderId="17" xfId="0" applyNumberFormat="1" applyFont="1" applyFill="1" applyBorder="1" applyAlignment="1" applyProtection="1">
      <alignment horizontal="center"/>
      <protection locked="0"/>
    </xf>
    <xf numFmtId="0" fontId="4" fillId="38" borderId="45" xfId="0" applyFont="1" applyFill="1" applyBorder="1" applyAlignment="1" applyProtection="1">
      <alignment/>
      <protection locked="0"/>
    </xf>
    <xf numFmtId="0" fontId="4" fillId="38" borderId="66" xfId="0" applyFont="1" applyFill="1" applyBorder="1" applyAlignment="1" applyProtection="1">
      <alignment horizontal="center"/>
      <protection locked="0"/>
    </xf>
    <xf numFmtId="0" fontId="4" fillId="38" borderId="19" xfId="0" applyFont="1" applyFill="1" applyBorder="1" applyAlignment="1" applyProtection="1">
      <alignment horizontal="center"/>
      <protection locked="0"/>
    </xf>
    <xf numFmtId="0" fontId="4" fillId="23" borderId="28" xfId="0" applyFont="1" applyFill="1" applyBorder="1" applyAlignment="1" applyProtection="1">
      <alignment horizontal="center"/>
      <protection locked="0"/>
    </xf>
    <xf numFmtId="0" fontId="4" fillId="23" borderId="71" xfId="0" applyFont="1" applyFill="1" applyBorder="1" applyAlignment="1" applyProtection="1">
      <alignment horizontal="center"/>
      <protection locked="0"/>
    </xf>
    <xf numFmtId="0" fontId="0" fillId="23" borderId="71" xfId="0" applyFill="1" applyBorder="1" applyAlignment="1" applyProtection="1">
      <alignment/>
      <protection locked="0"/>
    </xf>
    <xf numFmtId="0" fontId="0" fillId="23" borderId="49" xfId="0" applyFill="1" applyBorder="1" applyAlignment="1" applyProtection="1">
      <alignment/>
      <protection locked="0"/>
    </xf>
    <xf numFmtId="0" fontId="4" fillId="38" borderId="75" xfId="0" applyFont="1" applyFill="1" applyBorder="1" applyAlignment="1" applyProtection="1">
      <alignment horizontal="center"/>
      <protection locked="0"/>
    </xf>
    <xf numFmtId="0" fontId="4" fillId="38" borderId="46" xfId="0" applyFont="1" applyFill="1" applyBorder="1" applyAlignment="1" applyProtection="1">
      <alignment horizontal="center"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4" fillId="38" borderId="29" xfId="0" applyFont="1" applyFill="1" applyBorder="1" applyAlignment="1" applyProtection="1">
      <alignment horizontal="center"/>
      <protection locked="0"/>
    </xf>
    <xf numFmtId="49" fontId="4" fillId="38" borderId="29" xfId="0" applyNumberFormat="1" applyFont="1" applyFill="1" applyBorder="1" applyAlignment="1" applyProtection="1">
      <alignment horizontal="center"/>
      <protection locked="0"/>
    </xf>
    <xf numFmtId="49" fontId="4" fillId="38" borderId="0" xfId="0" applyNumberFormat="1" applyFont="1" applyFill="1" applyBorder="1" applyAlignment="1" applyProtection="1">
      <alignment horizontal="center"/>
      <protection locked="0"/>
    </xf>
    <xf numFmtId="0" fontId="4" fillId="38" borderId="58" xfId="0" applyFont="1" applyFill="1" applyBorder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0" fontId="4" fillId="38" borderId="68" xfId="0" applyFont="1" applyFill="1" applyBorder="1" applyAlignment="1" applyProtection="1">
      <alignment horizontal="center" vertical="center"/>
      <protection locked="0"/>
    </xf>
    <xf numFmtId="0" fontId="4" fillId="38" borderId="21" xfId="0" applyFont="1" applyFill="1" applyBorder="1" applyAlignment="1" applyProtection="1">
      <alignment horizontal="center" vertical="center"/>
      <protection locked="0"/>
    </xf>
    <xf numFmtId="0" fontId="1" fillId="38" borderId="63" xfId="0" applyFont="1" applyFill="1" applyBorder="1" applyAlignment="1" applyProtection="1">
      <alignment horizontal="center"/>
      <protection locked="0"/>
    </xf>
    <xf numFmtId="0" fontId="4" fillId="38" borderId="67" xfId="0" applyFont="1" applyFill="1" applyBorder="1" applyAlignment="1" applyProtection="1">
      <alignment horizontal="center"/>
      <protection locked="0"/>
    </xf>
    <xf numFmtId="49" fontId="4" fillId="38" borderId="67" xfId="0" applyNumberFormat="1" applyFont="1" applyFill="1" applyBorder="1" applyAlignment="1" applyProtection="1">
      <alignment horizontal="center"/>
      <protection locked="0"/>
    </xf>
    <xf numFmtId="49" fontId="4" fillId="38" borderId="60" xfId="0" applyNumberFormat="1" applyFont="1" applyFill="1" applyBorder="1" applyAlignment="1" applyProtection="1">
      <alignment horizontal="center"/>
      <protection locked="0"/>
    </xf>
    <xf numFmtId="0" fontId="4" fillId="38" borderId="61" xfId="0" applyFont="1" applyFill="1" applyBorder="1" applyAlignment="1" applyProtection="1">
      <alignment/>
      <protection locked="0"/>
    </xf>
    <xf numFmtId="0" fontId="4" fillId="38" borderId="59" xfId="0" applyFont="1" applyFill="1" applyBorder="1" applyAlignment="1" applyProtection="1">
      <alignment horizontal="center" vertical="center"/>
      <protection locked="0"/>
    </xf>
    <xf numFmtId="0" fontId="4" fillId="38" borderId="67" xfId="0" applyFont="1" applyFill="1" applyBorder="1" applyAlignment="1" applyProtection="1">
      <alignment horizontal="center" vertical="center"/>
      <protection locked="0"/>
    </xf>
    <xf numFmtId="0" fontId="4" fillId="38" borderId="7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8" fillId="37" borderId="76" xfId="0" applyFont="1" applyFill="1" applyBorder="1" applyAlignment="1" applyProtection="1">
      <alignment horizontal="left" vertical="center"/>
      <protection locked="0"/>
    </xf>
    <xf numFmtId="0" fontId="9" fillId="37" borderId="60" xfId="0" applyFont="1" applyFill="1" applyBorder="1" applyAlignment="1" applyProtection="1">
      <alignment vertical="center"/>
      <protection locked="0"/>
    </xf>
    <xf numFmtId="0" fontId="4" fillId="37" borderId="60" xfId="0" applyFont="1" applyFill="1" applyBorder="1" applyAlignment="1" applyProtection="1">
      <alignment/>
      <protection locked="0"/>
    </xf>
    <xf numFmtId="0" fontId="4" fillId="37" borderId="61" xfId="0" applyFont="1" applyFill="1" applyBorder="1" applyAlignment="1" applyProtection="1">
      <alignment/>
      <protection locked="0"/>
    </xf>
    <xf numFmtId="3" fontId="18" fillId="37" borderId="67" xfId="0" applyNumberFormat="1" applyFont="1" applyFill="1" applyBorder="1" applyAlignment="1" applyProtection="1">
      <alignment/>
      <protection locked="0"/>
    </xf>
    <xf numFmtId="177" fontId="18" fillId="37" borderId="67" xfId="0" applyNumberFormat="1" applyFont="1" applyFill="1" applyBorder="1" applyAlignment="1" applyProtection="1">
      <alignment/>
      <protection locked="0"/>
    </xf>
    <xf numFmtId="0" fontId="15" fillId="36" borderId="15" xfId="0" applyFont="1" applyFill="1" applyBorder="1" applyAlignment="1" applyProtection="1">
      <alignment horizontal="center"/>
      <protection locked="0"/>
    </xf>
    <xf numFmtId="0" fontId="18" fillId="36" borderId="19" xfId="0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 locked="0"/>
    </xf>
    <xf numFmtId="0" fontId="4" fillId="36" borderId="45" xfId="0" applyFont="1" applyFill="1" applyBorder="1" applyAlignment="1" applyProtection="1">
      <alignment/>
      <protection locked="0"/>
    </xf>
    <xf numFmtId="3" fontId="6" fillId="36" borderId="18" xfId="0" applyNumberFormat="1" applyFont="1" applyFill="1" applyBorder="1" applyAlignment="1" applyProtection="1">
      <alignment/>
      <protection locked="0"/>
    </xf>
    <xf numFmtId="177" fontId="6" fillId="36" borderId="18" xfId="0" applyNumberFormat="1" applyFont="1" applyFill="1" applyBorder="1" applyAlignment="1" applyProtection="1">
      <alignment/>
      <protection locked="0"/>
    </xf>
    <xf numFmtId="3" fontId="6" fillId="36" borderId="15" xfId="0" applyNumberFormat="1" applyFont="1" applyFill="1" applyBorder="1" applyAlignment="1" applyProtection="1">
      <alignment/>
      <protection locked="0"/>
    </xf>
    <xf numFmtId="177" fontId="6" fillId="36" borderId="15" xfId="0" applyNumberFormat="1" applyFont="1" applyFill="1" applyBorder="1" applyAlignment="1" applyProtection="1">
      <alignment/>
      <protection locked="0"/>
    </xf>
    <xf numFmtId="177" fontId="6" fillId="36" borderId="66" xfId="0" applyNumberFormat="1" applyFont="1" applyFill="1" applyBorder="1" applyAlignment="1" applyProtection="1">
      <alignment/>
      <protection locked="0"/>
    </xf>
    <xf numFmtId="3" fontId="6" fillId="36" borderId="90" xfId="0" applyNumberFormat="1" applyFont="1" applyFill="1" applyBorder="1" applyAlignment="1" applyProtection="1">
      <alignment/>
      <protection locked="0"/>
    </xf>
    <xf numFmtId="177" fontId="6" fillId="36" borderId="90" xfId="0" applyNumberFormat="1" applyFont="1" applyFill="1" applyBorder="1" applyAlignment="1" applyProtection="1">
      <alignment/>
      <protection locked="0"/>
    </xf>
    <xf numFmtId="3" fontId="6" fillId="36" borderId="12" xfId="0" applyNumberFormat="1" applyFont="1" applyFill="1" applyBorder="1" applyAlignment="1" applyProtection="1">
      <alignment/>
      <protection locked="0"/>
    </xf>
    <xf numFmtId="3" fontId="6" fillId="36" borderId="66" xfId="0" applyNumberFormat="1" applyFont="1" applyFill="1" applyBorder="1" applyAlignment="1" applyProtection="1">
      <alignment/>
      <protection locked="0"/>
    </xf>
    <xf numFmtId="3" fontId="6" fillId="36" borderId="25" xfId="0" applyNumberFormat="1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3" fontId="3" fillId="34" borderId="20" xfId="0" applyNumberFormat="1" applyFont="1" applyFill="1" applyBorder="1" applyAlignment="1" applyProtection="1">
      <alignment horizontal="right"/>
      <protection locked="0"/>
    </xf>
    <xf numFmtId="177" fontId="3" fillId="34" borderId="20" xfId="0" applyNumberFormat="1" applyFont="1" applyFill="1" applyBorder="1" applyAlignment="1" applyProtection="1">
      <alignment horizontal="right"/>
      <protection locked="0"/>
    </xf>
    <xf numFmtId="3" fontId="3" fillId="34" borderId="14" xfId="0" applyNumberFormat="1" applyFont="1" applyFill="1" applyBorder="1" applyAlignment="1" applyProtection="1">
      <alignment horizontal="right"/>
      <protection locked="0"/>
    </xf>
    <xf numFmtId="3" fontId="3" fillId="34" borderId="20" xfId="0" applyNumberFormat="1" applyFont="1" applyFill="1" applyBorder="1" applyAlignment="1" applyProtection="1">
      <alignment/>
      <protection locked="0"/>
    </xf>
    <xf numFmtId="177" fontId="3" fillId="34" borderId="20" xfId="0" applyNumberFormat="1" applyFont="1" applyFill="1" applyBorder="1" applyAlignment="1" applyProtection="1">
      <alignment/>
      <protection locked="0"/>
    </xf>
    <xf numFmtId="177" fontId="3" fillId="34" borderId="14" xfId="0" applyNumberFormat="1" applyFont="1" applyFill="1" applyBorder="1" applyAlignment="1" applyProtection="1">
      <alignment horizontal="right"/>
      <protection locked="0"/>
    </xf>
    <xf numFmtId="177" fontId="3" fillId="34" borderId="17" xfId="0" applyNumberFormat="1" applyFont="1" applyFill="1" applyBorder="1" applyAlignment="1" applyProtection="1">
      <alignment horizontal="right"/>
      <protection locked="0"/>
    </xf>
    <xf numFmtId="3" fontId="3" fillId="34" borderId="44" xfId="0" applyNumberFormat="1" applyFont="1" applyFill="1" applyBorder="1" applyAlignment="1" applyProtection="1">
      <alignment horizontal="right"/>
      <protection locked="0"/>
    </xf>
    <xf numFmtId="177" fontId="3" fillId="34" borderId="44" xfId="0" applyNumberFormat="1" applyFont="1" applyFill="1" applyBorder="1" applyAlignment="1" applyProtection="1">
      <alignment horizontal="right"/>
      <protection locked="0"/>
    </xf>
    <xf numFmtId="3" fontId="3" fillId="34" borderId="13" xfId="0" applyNumberFormat="1" applyFont="1" applyFill="1" applyBorder="1" applyAlignment="1" applyProtection="1">
      <alignment horizontal="right"/>
      <protection locked="0"/>
    </xf>
    <xf numFmtId="3" fontId="3" fillId="34" borderId="110" xfId="0" applyNumberFormat="1" applyFont="1" applyFill="1" applyBorder="1" applyAlignment="1" applyProtection="1">
      <alignment horizontal="right"/>
      <protection locked="0"/>
    </xf>
    <xf numFmtId="3" fontId="3" fillId="34" borderId="21" xfId="0" applyNumberFormat="1" applyFont="1" applyFill="1" applyBorder="1" applyAlignment="1" applyProtection="1">
      <alignment horizontal="right"/>
      <protection locked="0"/>
    </xf>
    <xf numFmtId="3" fontId="3" fillId="34" borderId="16" xfId="0" applyNumberFormat="1" applyFont="1" applyFill="1" applyBorder="1" applyAlignment="1" applyProtection="1">
      <alignment horizontal="right"/>
      <protection locked="0"/>
    </xf>
    <xf numFmtId="3" fontId="3" fillId="34" borderId="73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0" fontId="4" fillId="33" borderId="45" xfId="0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177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177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177" fontId="4" fillId="0" borderId="15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177" fontId="4" fillId="0" borderId="17" xfId="0" applyNumberFormat="1" applyFont="1" applyFill="1" applyBorder="1" applyAlignment="1" applyProtection="1">
      <alignment horizontal="right"/>
      <protection locked="0"/>
    </xf>
    <xf numFmtId="3" fontId="4" fillId="0" borderId="44" xfId="0" applyNumberFormat="1" applyFont="1" applyFill="1" applyBorder="1" applyAlignment="1" applyProtection="1">
      <alignment horizontal="right"/>
      <protection locked="0"/>
    </xf>
    <xf numFmtId="177" fontId="4" fillId="0" borderId="44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110" xfId="0" applyNumberFormat="1" applyFont="1" applyFill="1" applyBorder="1" applyAlignment="1" applyProtection="1">
      <alignment horizontal="right"/>
      <protection locked="0"/>
    </xf>
    <xf numFmtId="3" fontId="4" fillId="0" borderId="21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73" xfId="0" applyNumberFormat="1" applyFont="1" applyFill="1" applyBorder="1" applyAlignment="1" applyProtection="1">
      <alignment horizontal="right"/>
      <protection locked="0"/>
    </xf>
    <xf numFmtId="3" fontId="4" fillId="0" borderId="28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 horizontal="right"/>
      <protection locked="0"/>
    </xf>
    <xf numFmtId="3" fontId="6" fillId="36" borderId="14" xfId="0" applyNumberFormat="1" applyFont="1" applyFill="1" applyBorder="1" applyAlignment="1" applyProtection="1">
      <alignment/>
      <protection locked="0"/>
    </xf>
    <xf numFmtId="177" fontId="6" fillId="36" borderId="17" xfId="0" applyNumberFormat="1" applyFont="1" applyFill="1" applyBorder="1" applyAlignment="1" applyProtection="1">
      <alignment/>
      <protection locked="0"/>
    </xf>
    <xf numFmtId="3" fontId="6" fillId="36" borderId="44" xfId="0" applyNumberFormat="1" applyFont="1" applyFill="1" applyBorder="1" applyAlignment="1" applyProtection="1">
      <alignment/>
      <protection locked="0"/>
    </xf>
    <xf numFmtId="177" fontId="6" fillId="36" borderId="44" xfId="0" applyNumberFormat="1" applyFont="1" applyFill="1" applyBorder="1" applyAlignment="1" applyProtection="1">
      <alignment/>
      <protection locked="0"/>
    </xf>
    <xf numFmtId="3" fontId="6" fillId="36" borderId="13" xfId="0" applyNumberFormat="1" applyFont="1" applyFill="1" applyBorder="1" applyAlignment="1" applyProtection="1">
      <alignment/>
      <protection locked="0"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/>
      <protection locked="0"/>
    </xf>
    <xf numFmtId="3" fontId="3" fillId="34" borderId="22" xfId="0" applyNumberFormat="1" applyFont="1" applyFill="1" applyBorder="1" applyAlignment="1" applyProtection="1">
      <alignment horizontal="right"/>
      <protection locked="0"/>
    </xf>
    <xf numFmtId="177" fontId="3" fillId="34" borderId="22" xfId="0" applyNumberFormat="1" applyFont="1" applyFill="1" applyBorder="1" applyAlignment="1" applyProtection="1">
      <alignment horizontal="right"/>
      <protection locked="0"/>
    </xf>
    <xf numFmtId="3" fontId="3" fillId="34" borderId="22" xfId="0" applyNumberFormat="1" applyFont="1" applyFill="1" applyBorder="1" applyAlignment="1" applyProtection="1">
      <alignment/>
      <protection locked="0"/>
    </xf>
    <xf numFmtId="177" fontId="3" fillId="34" borderId="22" xfId="0" applyNumberFormat="1" applyFont="1" applyFill="1" applyBorder="1" applyAlignment="1" applyProtection="1">
      <alignment/>
      <protection locked="0"/>
    </xf>
    <xf numFmtId="177" fontId="3" fillId="34" borderId="16" xfId="0" applyNumberFormat="1" applyFont="1" applyFill="1" applyBorder="1" applyAlignment="1" applyProtection="1">
      <alignment horizontal="right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177" fontId="4" fillId="0" borderId="20" xfId="0" applyNumberFormat="1" applyFont="1" applyFill="1" applyBorder="1" applyAlignment="1" applyProtection="1">
      <alignment horizontal="right"/>
      <protection locked="0"/>
    </xf>
    <xf numFmtId="177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177" fontId="4" fillId="0" borderId="14" xfId="0" applyNumberFormat="1" applyFont="1" applyFill="1" applyBorder="1" applyAlignment="1" applyProtection="1">
      <alignment/>
      <protection locked="0"/>
    </xf>
    <xf numFmtId="0" fontId="15" fillId="36" borderId="14" xfId="0" applyFont="1" applyFill="1" applyBorder="1" applyAlignment="1" applyProtection="1">
      <alignment horizontal="center"/>
      <protection locked="0"/>
    </xf>
    <xf numFmtId="0" fontId="18" fillId="36" borderId="28" xfId="0" applyFont="1" applyFill="1" applyBorder="1" applyAlignment="1" applyProtection="1">
      <alignment/>
      <protection locked="0"/>
    </xf>
    <xf numFmtId="0" fontId="4" fillId="36" borderId="28" xfId="0" applyFont="1" applyFill="1" applyBorder="1" applyAlignment="1" applyProtection="1">
      <alignment/>
      <protection locked="0"/>
    </xf>
    <xf numFmtId="0" fontId="4" fillId="36" borderId="46" xfId="0" applyFont="1" applyFill="1" applyBorder="1" applyAlignment="1" applyProtection="1">
      <alignment/>
      <protection locked="0"/>
    </xf>
    <xf numFmtId="3" fontId="6" fillId="36" borderId="20" xfId="0" applyNumberFormat="1" applyFont="1" applyFill="1" applyBorder="1" applyAlignment="1" applyProtection="1">
      <alignment/>
      <protection locked="0"/>
    </xf>
    <xf numFmtId="177" fontId="6" fillId="36" borderId="20" xfId="0" applyNumberFormat="1" applyFont="1" applyFill="1" applyBorder="1" applyAlignment="1" applyProtection="1">
      <alignment/>
      <protection locked="0"/>
    </xf>
    <xf numFmtId="177" fontId="6" fillId="36" borderId="14" xfId="0" applyNumberFormat="1" applyFont="1" applyFill="1" applyBorder="1" applyAlignment="1" applyProtection="1">
      <alignment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0" fontId="6" fillId="34" borderId="44" xfId="0" applyFont="1" applyFill="1" applyBorder="1" applyAlignment="1" applyProtection="1">
      <alignment/>
      <protection locked="0"/>
    </xf>
    <xf numFmtId="3" fontId="3" fillId="34" borderId="14" xfId="0" applyNumberFormat="1" applyFont="1" applyFill="1" applyBorder="1" applyAlignment="1" applyProtection="1">
      <alignment/>
      <protection locked="0"/>
    </xf>
    <xf numFmtId="177" fontId="3" fillId="34" borderId="14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/>
      <protection locked="0"/>
    </xf>
    <xf numFmtId="0" fontId="15" fillId="36" borderId="29" xfId="0" applyFont="1" applyFill="1" applyBorder="1" applyAlignment="1" applyProtection="1">
      <alignment horizontal="center"/>
      <protection locked="0"/>
    </xf>
    <xf numFmtId="0" fontId="18" fillId="36" borderId="0" xfId="0" applyFont="1" applyFill="1" applyBorder="1" applyAlignment="1" applyProtection="1">
      <alignment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4" fillId="36" borderId="58" xfId="0" applyFont="1" applyFill="1" applyBorder="1" applyAlignment="1" applyProtection="1">
      <alignment/>
      <protection locked="0"/>
    </xf>
    <xf numFmtId="3" fontId="4" fillId="36" borderId="10" xfId="0" applyNumberFormat="1" applyFont="1" applyFill="1" applyBorder="1" applyAlignment="1" applyProtection="1">
      <alignment/>
      <protection locked="0"/>
    </xf>
    <xf numFmtId="177" fontId="4" fillId="36" borderId="10" xfId="0" applyNumberFormat="1" applyFont="1" applyFill="1" applyBorder="1" applyAlignment="1" applyProtection="1">
      <alignment/>
      <protection locked="0"/>
    </xf>
    <xf numFmtId="3" fontId="4" fillId="36" borderId="29" xfId="0" applyNumberFormat="1" applyFont="1" applyFill="1" applyBorder="1" applyAlignment="1" applyProtection="1">
      <alignment/>
      <protection locked="0"/>
    </xf>
    <xf numFmtId="177" fontId="4" fillId="36" borderId="29" xfId="0" applyNumberFormat="1" applyFont="1" applyFill="1" applyBorder="1" applyAlignment="1" applyProtection="1">
      <alignment/>
      <protection locked="0"/>
    </xf>
    <xf numFmtId="3" fontId="4" fillId="36" borderId="16" xfId="0" applyNumberFormat="1" applyFont="1" applyFill="1" applyBorder="1" applyAlignment="1" applyProtection="1">
      <alignment/>
      <protection locked="0"/>
    </xf>
    <xf numFmtId="177" fontId="4" fillId="36" borderId="21" xfId="0" applyNumberFormat="1" applyFont="1" applyFill="1" applyBorder="1" applyAlignment="1" applyProtection="1">
      <alignment/>
      <protection locked="0"/>
    </xf>
    <xf numFmtId="3" fontId="4" fillId="36" borderId="73" xfId="0" applyNumberFormat="1" applyFont="1" applyFill="1" applyBorder="1" applyAlignment="1" applyProtection="1">
      <alignment/>
      <protection locked="0"/>
    </xf>
    <xf numFmtId="177" fontId="4" fillId="36" borderId="73" xfId="0" applyNumberFormat="1" applyFont="1" applyFill="1" applyBorder="1" applyAlignment="1" applyProtection="1">
      <alignment/>
      <protection locked="0"/>
    </xf>
    <xf numFmtId="3" fontId="4" fillId="36" borderId="11" xfId="0" applyNumberFormat="1" applyFont="1" applyFill="1" applyBorder="1" applyAlignment="1" applyProtection="1">
      <alignment/>
      <protection locked="0"/>
    </xf>
    <xf numFmtId="3" fontId="4" fillId="36" borderId="68" xfId="0" applyNumberFormat="1" applyFont="1" applyFill="1" applyBorder="1" applyAlignment="1" applyProtection="1">
      <alignment/>
      <protection locked="0"/>
    </xf>
    <xf numFmtId="3" fontId="4" fillId="36" borderId="72" xfId="0" applyNumberFormat="1" applyFont="1" applyFill="1" applyBorder="1" applyAlignment="1" applyProtection="1">
      <alignment/>
      <protection locked="0"/>
    </xf>
    <xf numFmtId="177" fontId="6" fillId="36" borderId="25" xfId="0" applyNumberFormat="1" applyFont="1" applyFill="1" applyBorder="1" applyAlignment="1" applyProtection="1">
      <alignment/>
      <protection locked="0"/>
    </xf>
    <xf numFmtId="49" fontId="5" fillId="34" borderId="14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/>
      <protection locked="0"/>
    </xf>
    <xf numFmtId="3" fontId="6" fillId="36" borderId="46" xfId="0" applyNumberFormat="1" applyFont="1" applyFill="1" applyBorder="1" applyAlignment="1" applyProtection="1">
      <alignment/>
      <protection locked="0"/>
    </xf>
    <xf numFmtId="177" fontId="6" fillId="36" borderId="46" xfId="0" applyNumberFormat="1" applyFont="1" applyFill="1" applyBorder="1" applyAlignment="1" applyProtection="1">
      <alignment/>
      <protection locked="0"/>
    </xf>
    <xf numFmtId="3" fontId="6" fillId="36" borderId="28" xfId="0" applyNumberFormat="1" applyFont="1" applyFill="1" applyBorder="1" applyAlignment="1" applyProtection="1">
      <alignment/>
      <protection locked="0"/>
    </xf>
    <xf numFmtId="0" fontId="6" fillId="36" borderId="20" xfId="0" applyFont="1" applyFill="1" applyBorder="1" applyAlignment="1" applyProtection="1">
      <alignment/>
      <protection locked="0"/>
    </xf>
    <xf numFmtId="0" fontId="6" fillId="36" borderId="14" xfId="0" applyFont="1" applyFill="1" applyBorder="1" applyAlignment="1" applyProtection="1">
      <alignment/>
      <protection locked="0"/>
    </xf>
    <xf numFmtId="1" fontId="6" fillId="36" borderId="46" xfId="0" applyNumberFormat="1" applyFont="1" applyFill="1" applyBorder="1" applyAlignment="1" applyProtection="1">
      <alignment/>
      <protection locked="0"/>
    </xf>
    <xf numFmtId="49" fontId="8" fillId="39" borderId="83" xfId="0" applyNumberFormat="1" applyFont="1" applyFill="1" applyBorder="1" applyAlignment="1">
      <alignment horizontal="center" vertical="center" wrapText="1"/>
    </xf>
    <xf numFmtId="49" fontId="8" fillId="39" borderId="58" xfId="0" applyNumberFormat="1" applyFont="1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/>
    </xf>
    <xf numFmtId="49" fontId="8" fillId="39" borderId="77" xfId="0" applyNumberFormat="1" applyFont="1" applyFill="1" applyBorder="1" applyAlignment="1">
      <alignment horizontal="center" vertical="center" wrapText="1"/>
    </xf>
    <xf numFmtId="0" fontId="10" fillId="23" borderId="41" xfId="0" applyFont="1" applyFill="1" applyBorder="1" applyAlignment="1">
      <alignment horizontal="center"/>
    </xf>
    <xf numFmtId="0" fontId="0" fillId="39" borderId="65" xfId="0" applyFill="1" applyBorder="1" applyAlignment="1">
      <alignment horizontal="center"/>
    </xf>
    <xf numFmtId="0" fontId="0" fillId="39" borderId="77" xfId="0" applyFill="1" applyBorder="1" applyAlignment="1">
      <alignment horizontal="center"/>
    </xf>
    <xf numFmtId="0" fontId="17" fillId="38" borderId="29" xfId="0" applyFont="1" applyFill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3" fontId="101" fillId="43" borderId="105" xfId="0" applyNumberFormat="1" applyFont="1" applyFill="1" applyBorder="1" applyAlignment="1">
      <alignment horizontal="center" wrapText="1"/>
    </xf>
    <xf numFmtId="0" fontId="99" fillId="0" borderId="0" xfId="0" applyFont="1" applyBorder="1" applyAlignment="1">
      <alignment wrapText="1"/>
    </xf>
    <xf numFmtId="0" fontId="98" fillId="0" borderId="0" xfId="0" applyFont="1" applyBorder="1" applyAlignment="1">
      <alignment horizontal="center" wrapText="1"/>
    </xf>
    <xf numFmtId="0" fontId="99" fillId="0" borderId="0" xfId="0" applyFont="1" applyBorder="1" applyAlignment="1">
      <alignment horizontal="center" wrapText="1"/>
    </xf>
    <xf numFmtId="3" fontId="99" fillId="0" borderId="0" xfId="0" applyNumberFormat="1" applyFont="1" applyBorder="1" applyAlignment="1">
      <alignment horizontal="center" wrapText="1"/>
    </xf>
    <xf numFmtId="0" fontId="103" fillId="42" borderId="0" xfId="0" applyFont="1" applyFill="1" applyAlignment="1">
      <alignment/>
    </xf>
    <xf numFmtId="0" fontId="0" fillId="42" borderId="0" xfId="0" applyFill="1" applyAlignment="1">
      <alignment/>
    </xf>
    <xf numFmtId="0" fontId="103" fillId="0" borderId="0" xfId="0" applyFont="1" applyFill="1" applyAlignment="1">
      <alignment/>
    </xf>
    <xf numFmtId="0" fontId="107" fillId="0" borderId="0" xfId="0" applyFont="1" applyAlignment="1">
      <alignment horizontal="justify"/>
    </xf>
    <xf numFmtId="0" fontId="100" fillId="43" borderId="112" xfId="0" applyFont="1" applyFill="1" applyBorder="1" applyAlignment="1">
      <alignment horizontal="justify" vertical="top" wrapText="1"/>
    </xf>
    <xf numFmtId="0" fontId="101" fillId="43" borderId="113" xfId="0" applyFont="1" applyFill="1" applyBorder="1" applyAlignment="1">
      <alignment horizontal="center" wrapText="1"/>
    </xf>
    <xf numFmtId="0" fontId="101" fillId="43" borderId="114" xfId="0" applyFont="1" applyFill="1" applyBorder="1" applyAlignment="1">
      <alignment horizontal="center" wrapText="1"/>
    </xf>
    <xf numFmtId="0" fontId="4" fillId="38" borderId="110" xfId="0" applyFont="1" applyFill="1" applyBorder="1" applyAlignment="1">
      <alignment horizontal="center" vertical="center"/>
    </xf>
    <xf numFmtId="0" fontId="4" fillId="38" borderId="60" xfId="0" applyFont="1" applyFill="1" applyBorder="1" applyAlignment="1">
      <alignment horizontal="center" vertical="center"/>
    </xf>
    <xf numFmtId="0" fontId="1" fillId="23" borderId="26" xfId="0" applyFont="1" applyFill="1" applyBorder="1" applyAlignment="1">
      <alignment horizontal="center"/>
    </xf>
    <xf numFmtId="0" fontId="4" fillId="23" borderId="22" xfId="0" applyFont="1" applyFill="1" applyBorder="1" applyAlignment="1">
      <alignment horizontal="center"/>
    </xf>
    <xf numFmtId="49" fontId="4" fillId="23" borderId="22" xfId="0" applyNumberFormat="1" applyFont="1" applyFill="1" applyBorder="1" applyAlignment="1">
      <alignment horizontal="center"/>
    </xf>
    <xf numFmtId="49" fontId="4" fillId="23" borderId="17" xfId="0" applyNumberFormat="1" applyFont="1" applyFill="1" applyBorder="1" applyAlignment="1">
      <alignment horizontal="center"/>
    </xf>
    <xf numFmtId="0" fontId="4" fillId="23" borderId="46" xfId="0" applyFont="1" applyFill="1" applyBorder="1" applyAlignment="1">
      <alignment/>
    </xf>
    <xf numFmtId="0" fontId="4" fillId="23" borderId="17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49" fontId="2" fillId="23" borderId="0" xfId="0" applyNumberFormat="1" applyFont="1" applyFill="1" applyBorder="1" applyAlignment="1">
      <alignment horizontal="center"/>
    </xf>
    <xf numFmtId="49" fontId="3" fillId="23" borderId="0" xfId="0" applyNumberFormat="1" applyFont="1" applyFill="1" applyBorder="1" applyAlignment="1">
      <alignment horizontal="center"/>
    </xf>
    <xf numFmtId="49" fontId="4" fillId="23" borderId="0" xfId="0" applyNumberFormat="1" applyFont="1" applyFill="1" applyBorder="1" applyAlignment="1">
      <alignment horizontal="center"/>
    </xf>
    <xf numFmtId="0" fontId="4" fillId="23" borderId="45" xfId="0" applyFont="1" applyFill="1" applyBorder="1" applyAlignment="1">
      <alignment/>
    </xf>
    <xf numFmtId="0" fontId="4" fillId="23" borderId="19" xfId="0" applyFont="1" applyFill="1" applyBorder="1" applyAlignment="1">
      <alignment horizontal="center"/>
    </xf>
    <xf numFmtId="0" fontId="0" fillId="23" borderId="19" xfId="0" applyFill="1" applyBorder="1" applyAlignment="1">
      <alignment/>
    </xf>
    <xf numFmtId="0" fontId="0" fillId="23" borderId="45" xfId="0" applyFill="1" applyBorder="1" applyAlignment="1">
      <alignment/>
    </xf>
    <xf numFmtId="177" fontId="3" fillId="34" borderId="20" xfId="0" applyNumberFormat="1" applyFont="1" applyFill="1" applyBorder="1" applyAlignment="1">
      <alignment horizontal="right"/>
    </xf>
    <xf numFmtId="177" fontId="4" fillId="0" borderId="23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177" fontId="4" fillId="0" borderId="23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 horizontal="right"/>
    </xf>
    <xf numFmtId="177" fontId="4" fillId="0" borderId="71" xfId="0" applyNumberFormat="1" applyFont="1" applyFill="1" applyBorder="1" applyAlignment="1">
      <alignment horizontal="right"/>
    </xf>
    <xf numFmtId="177" fontId="4" fillId="0" borderId="82" xfId="0" applyNumberFormat="1" applyFont="1" applyFill="1" applyBorder="1" applyAlignment="1">
      <alignment horizontal="right"/>
    </xf>
    <xf numFmtId="49" fontId="4" fillId="23" borderId="110" xfId="0" applyNumberFormat="1" applyFont="1" applyFill="1" applyBorder="1" applyAlignment="1">
      <alignment horizontal="center"/>
    </xf>
    <xf numFmtId="0" fontId="4" fillId="23" borderId="84" xfId="0" applyFont="1" applyFill="1" applyBorder="1" applyAlignment="1">
      <alignment/>
    </xf>
    <xf numFmtId="0" fontId="0" fillId="23" borderId="39" xfId="0" applyNumberFormat="1" applyFill="1" applyBorder="1" applyAlignment="1">
      <alignment horizontal="center"/>
    </xf>
    <xf numFmtId="177" fontId="3" fillId="34" borderId="13" xfId="0" applyNumberFormat="1" applyFont="1" applyFill="1" applyBorder="1" applyAlignment="1">
      <alignment horizontal="right"/>
    </xf>
    <xf numFmtId="0" fontId="10" fillId="38" borderId="75" xfId="0" applyFont="1" applyFill="1" applyBorder="1" applyAlignment="1">
      <alignment horizontal="left"/>
    </xf>
    <xf numFmtId="0" fontId="0" fillId="23" borderId="28" xfId="0" applyFill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3" fontId="4" fillId="0" borderId="125" xfId="0" applyNumberFormat="1" applyFont="1" applyFill="1" applyBorder="1" applyAlignment="1">
      <alignment horizontal="right"/>
    </xf>
    <xf numFmtId="177" fontId="4" fillId="0" borderId="125" xfId="0" applyNumberFormat="1" applyFont="1" applyFill="1" applyBorder="1" applyAlignment="1">
      <alignment horizontal="right"/>
    </xf>
    <xf numFmtId="0" fontId="0" fillId="53" borderId="65" xfId="0" applyFill="1" applyBorder="1" applyAlignment="1">
      <alignment horizontal="center"/>
    </xf>
    <xf numFmtId="177" fontId="3" fillId="34" borderId="26" xfId="0" applyNumberFormat="1" applyFont="1" applyFill="1" applyBorder="1" applyAlignment="1">
      <alignment horizontal="right"/>
    </xf>
    <xf numFmtId="177" fontId="4" fillId="0" borderId="73" xfId="0" applyNumberFormat="1" applyFont="1" applyFill="1" applyBorder="1" applyAlignment="1">
      <alignment horizontal="right"/>
    </xf>
    <xf numFmtId="177" fontId="4" fillId="33" borderId="50" xfId="0" applyNumberFormat="1" applyFont="1" applyFill="1" applyBorder="1" applyAlignment="1">
      <alignment/>
    </xf>
    <xf numFmtId="177" fontId="1" fillId="0" borderId="73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0" fontId="10" fillId="23" borderId="0" xfId="0" applyFont="1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23" borderId="56" xfId="0" applyFill="1" applyBorder="1" applyAlignment="1">
      <alignment/>
    </xf>
    <xf numFmtId="0" fontId="0" fillId="23" borderId="91" xfId="0" applyFill="1" applyBorder="1" applyAlignment="1">
      <alignment/>
    </xf>
    <xf numFmtId="0" fontId="0" fillId="23" borderId="58" xfId="0" applyFill="1" applyBorder="1" applyAlignment="1">
      <alignment/>
    </xf>
    <xf numFmtId="0" fontId="0" fillId="23" borderId="122" xfId="0" applyFill="1" applyBorder="1" applyAlignment="1">
      <alignment/>
    </xf>
    <xf numFmtId="0" fontId="0" fillId="23" borderId="39" xfId="0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right"/>
    </xf>
    <xf numFmtId="177" fontId="6" fillId="36" borderId="22" xfId="0" applyNumberFormat="1" applyFont="1" applyFill="1" applyBorder="1" applyAlignment="1">
      <alignment horizontal="right"/>
    </xf>
    <xf numFmtId="177" fontId="4" fillId="34" borderId="22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 horizontal="right"/>
    </xf>
    <xf numFmtId="0" fontId="17" fillId="0" borderId="23" xfId="0" applyFont="1" applyBorder="1" applyAlignment="1">
      <alignment horizontal="center"/>
    </xf>
    <xf numFmtId="49" fontId="37" fillId="0" borderId="125" xfId="0" applyNumberFormat="1" applyFont="1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4" fillId="53" borderId="0" xfId="0" applyFont="1" applyFill="1" applyBorder="1" applyAlignment="1">
      <alignment horizontal="center" vertical="center"/>
    </xf>
    <xf numFmtId="177" fontId="18" fillId="37" borderId="62" xfId="0" applyNumberFormat="1" applyFont="1" applyFill="1" applyBorder="1" applyAlignment="1">
      <alignment/>
    </xf>
    <xf numFmtId="177" fontId="6" fillId="36" borderId="11" xfId="0" applyNumberFormat="1" applyFont="1" applyFill="1" applyBorder="1" applyAlignment="1">
      <alignment/>
    </xf>
    <xf numFmtId="177" fontId="4" fillId="33" borderId="22" xfId="0" applyNumberFormat="1" applyFont="1" applyFill="1" applyBorder="1" applyAlignment="1">
      <alignment horizontal="right"/>
    </xf>
    <xf numFmtId="177" fontId="4" fillId="36" borderId="26" xfId="0" applyNumberFormat="1" applyFont="1" applyFill="1" applyBorder="1" applyAlignment="1">
      <alignment horizontal="right"/>
    </xf>
    <xf numFmtId="177" fontId="4" fillId="34" borderId="26" xfId="0" applyNumberFormat="1" applyFont="1" applyFill="1" applyBorder="1" applyAlignment="1">
      <alignment horizontal="right"/>
    </xf>
    <xf numFmtId="177" fontId="4" fillId="33" borderId="16" xfId="0" applyNumberFormat="1" applyFont="1" applyFill="1" applyBorder="1" applyAlignment="1">
      <alignment horizontal="right"/>
    </xf>
    <xf numFmtId="177" fontId="4" fillId="33" borderId="21" xfId="0" applyNumberFormat="1" applyFont="1" applyFill="1" applyBorder="1" applyAlignment="1">
      <alignment horizontal="right"/>
    </xf>
    <xf numFmtId="177" fontId="6" fillId="36" borderId="73" xfId="0" applyNumberFormat="1" applyFont="1" applyFill="1" applyBorder="1" applyAlignment="1">
      <alignment horizontal="right"/>
    </xf>
    <xf numFmtId="177" fontId="18" fillId="37" borderId="54" xfId="0" applyNumberFormat="1" applyFont="1" applyFill="1" applyBorder="1" applyAlignment="1">
      <alignment/>
    </xf>
    <xf numFmtId="177" fontId="4" fillId="0" borderId="48" xfId="0" applyNumberFormat="1" applyFont="1" applyFill="1" applyBorder="1" applyAlignment="1">
      <alignment/>
    </xf>
    <xf numFmtId="177" fontId="6" fillId="36" borderId="47" xfId="0" applyNumberFormat="1" applyFont="1" applyFill="1" applyBorder="1" applyAlignment="1">
      <alignment/>
    </xf>
    <xf numFmtId="177" fontId="4" fillId="34" borderId="47" xfId="0" applyNumberFormat="1" applyFont="1" applyFill="1" applyBorder="1" applyAlignment="1">
      <alignment/>
    </xf>
    <xf numFmtId="0" fontId="17" fillId="38" borderId="10" xfId="0" applyFont="1" applyFill="1" applyBorder="1" applyAlignment="1">
      <alignment horizontal="center" vertical="center"/>
    </xf>
    <xf numFmtId="0" fontId="17" fillId="38" borderId="59" xfId="0" applyFont="1" applyFill="1" applyBorder="1" applyAlignment="1">
      <alignment horizontal="center" vertical="center"/>
    </xf>
    <xf numFmtId="0" fontId="17" fillId="38" borderId="68" xfId="0" applyFont="1" applyFill="1" applyBorder="1" applyAlignment="1">
      <alignment horizontal="center" vertical="center"/>
    </xf>
    <xf numFmtId="0" fontId="17" fillId="38" borderId="76" xfId="0" applyFont="1" applyFill="1" applyBorder="1" applyAlignment="1">
      <alignment horizontal="center" vertical="center"/>
    </xf>
    <xf numFmtId="177" fontId="3" fillId="34" borderId="66" xfId="0" applyNumberFormat="1" applyFont="1" applyFill="1" applyBorder="1" applyAlignment="1">
      <alignment/>
    </xf>
    <xf numFmtId="177" fontId="5" fillId="41" borderId="15" xfId="0" applyNumberFormat="1" applyFont="1" applyFill="1" applyBorder="1" applyAlignment="1">
      <alignment/>
    </xf>
    <xf numFmtId="177" fontId="5" fillId="41" borderId="14" xfId="0" applyNumberFormat="1" applyFont="1" applyFill="1" applyBorder="1" applyAlignment="1">
      <alignment/>
    </xf>
    <xf numFmtId="177" fontId="5" fillId="41" borderId="6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 horizontal="right"/>
    </xf>
    <xf numFmtId="177" fontId="5" fillId="41" borderId="44" xfId="0" applyNumberFormat="1" applyFont="1" applyFill="1" applyBorder="1" applyAlignment="1">
      <alignment horizontal="right"/>
    </xf>
    <xf numFmtId="177" fontId="3" fillId="34" borderId="25" xfId="0" applyNumberFormat="1" applyFont="1" applyFill="1" applyBorder="1" applyAlignment="1">
      <alignment/>
    </xf>
    <xf numFmtId="177" fontId="5" fillId="41" borderId="25" xfId="0" applyNumberFormat="1" applyFont="1" applyFill="1" applyBorder="1" applyAlignment="1">
      <alignment horizontal="right"/>
    </xf>
    <xf numFmtId="0" fontId="17" fillId="38" borderId="21" xfId="0" applyFont="1" applyFill="1" applyBorder="1" applyAlignment="1">
      <alignment horizontal="center" vertical="center"/>
    </xf>
    <xf numFmtId="177" fontId="5" fillId="41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5" fillId="41" borderId="15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7" fontId="5" fillId="33" borderId="48" xfId="0" applyNumberFormat="1" applyFont="1" applyFill="1" applyBorder="1" applyAlignment="1">
      <alignment/>
    </xf>
    <xf numFmtId="177" fontId="5" fillId="41" borderId="48" xfId="0" applyNumberFormat="1" applyFont="1" applyFill="1" applyBorder="1" applyAlignment="1">
      <alignment/>
    </xf>
    <xf numFmtId="178" fontId="18" fillId="37" borderId="62" xfId="0" applyNumberFormat="1" applyFont="1" applyFill="1" applyBorder="1" applyAlignment="1">
      <alignment/>
    </xf>
    <xf numFmtId="178" fontId="3" fillId="34" borderId="66" xfId="0" applyNumberFormat="1" applyFont="1" applyFill="1" applyBorder="1" applyAlignment="1">
      <alignment/>
    </xf>
    <xf numFmtId="178" fontId="5" fillId="41" borderId="14" xfId="0" applyNumberFormat="1" applyFont="1" applyFill="1" applyBorder="1" applyAlignment="1">
      <alignment horizontal="right"/>
    </xf>
    <xf numFmtId="178" fontId="5" fillId="0" borderId="17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right"/>
    </xf>
    <xf numFmtId="178" fontId="4" fillId="33" borderId="14" xfId="0" applyNumberFormat="1" applyFont="1" applyFill="1" applyBorder="1" applyAlignment="1">
      <alignment horizontal="right"/>
    </xf>
    <xf numFmtId="178" fontId="3" fillId="34" borderId="15" xfId="0" applyNumberFormat="1" applyFont="1" applyFill="1" applyBorder="1" applyAlignment="1">
      <alignment/>
    </xf>
    <xf numFmtId="178" fontId="5" fillId="41" borderId="1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7" fontId="4" fillId="0" borderId="46" xfId="0" applyNumberFormat="1" applyFont="1" applyFill="1" applyBorder="1" applyAlignment="1">
      <alignment horizontal="right"/>
    </xf>
    <xf numFmtId="177" fontId="3" fillId="34" borderId="19" xfId="0" applyNumberFormat="1" applyFont="1" applyFill="1" applyBorder="1" applyAlignment="1">
      <alignment/>
    </xf>
    <xf numFmtId="177" fontId="5" fillId="41" borderId="18" xfId="0" applyNumberFormat="1" applyFont="1" applyFill="1" applyBorder="1" applyAlignment="1">
      <alignment horizontal="right"/>
    </xf>
    <xf numFmtId="177" fontId="5" fillId="41" borderId="20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/>
    </xf>
    <xf numFmtId="3" fontId="18" fillId="52" borderId="126" xfId="0" applyNumberFormat="1" applyFont="1" applyFill="1" applyBorder="1" applyAlignment="1">
      <alignment/>
    </xf>
    <xf numFmtId="3" fontId="18" fillId="54" borderId="13" xfId="0" applyNumberFormat="1" applyFont="1" applyFill="1" applyBorder="1" applyAlignment="1">
      <alignment/>
    </xf>
    <xf numFmtId="3" fontId="18" fillId="52" borderId="13" xfId="0" applyNumberFormat="1" applyFont="1" applyFill="1" applyBorder="1" applyAlignment="1">
      <alignment/>
    </xf>
    <xf numFmtId="177" fontId="3" fillId="34" borderId="44" xfId="0" applyNumberFormat="1" applyFont="1" applyFill="1" applyBorder="1" applyAlignment="1">
      <alignment/>
    </xf>
    <xf numFmtId="177" fontId="3" fillId="34" borderId="14" xfId="0" applyNumberFormat="1" applyFont="1" applyFill="1" applyBorder="1" applyAlignment="1">
      <alignment/>
    </xf>
    <xf numFmtId="177" fontId="3" fillId="34" borderId="90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 horizontal="right"/>
    </xf>
    <xf numFmtId="177" fontId="1" fillId="0" borderId="14" xfId="0" applyNumberFormat="1" applyFont="1" applyBorder="1" applyAlignment="1">
      <alignment/>
    </xf>
    <xf numFmtId="0" fontId="0" fillId="0" borderId="0" xfId="45">
      <alignment/>
      <protection/>
    </xf>
    <xf numFmtId="0" fontId="0" fillId="0" borderId="0" xfId="45" applyFill="1" applyBorder="1">
      <alignment/>
      <protection/>
    </xf>
    <xf numFmtId="0" fontId="0" fillId="0" borderId="0" xfId="45" applyAlignment="1">
      <alignment horizontal="center"/>
      <protection/>
    </xf>
    <xf numFmtId="0" fontId="1" fillId="0" borderId="0" xfId="45" applyFont="1" applyAlignment="1">
      <alignment horizontal="center"/>
      <protection/>
    </xf>
    <xf numFmtId="3" fontId="11" fillId="0" borderId="0" xfId="45" applyNumberFormat="1" applyFont="1" applyFill="1" applyBorder="1">
      <alignment/>
      <protection/>
    </xf>
    <xf numFmtId="0" fontId="11" fillId="0" borderId="0" xfId="45" applyFont="1" applyFill="1" applyBorder="1">
      <alignment/>
      <protection/>
    </xf>
    <xf numFmtId="3" fontId="4" fillId="33" borderId="50" xfId="45" applyNumberFormat="1" applyFont="1" applyFill="1" applyBorder="1">
      <alignment/>
      <protection/>
    </xf>
    <xf numFmtId="0" fontId="1" fillId="0" borderId="27" xfId="45" applyFont="1" applyBorder="1" applyAlignment="1">
      <alignment horizontal="center"/>
      <protection/>
    </xf>
    <xf numFmtId="3" fontId="4" fillId="33" borderId="47" xfId="45" applyNumberFormat="1" applyFont="1" applyFill="1" applyBorder="1">
      <alignment/>
      <protection/>
    </xf>
    <xf numFmtId="3" fontId="4" fillId="0" borderId="0" xfId="45" applyNumberFormat="1" applyFont="1" applyFill="1" applyBorder="1" applyAlignment="1">
      <alignment horizontal="right"/>
      <protection/>
    </xf>
    <xf numFmtId="3" fontId="4" fillId="0" borderId="44" xfId="45" applyNumberFormat="1" applyFont="1" applyFill="1" applyBorder="1" applyAlignment="1">
      <alignment horizontal="right"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4" fillId="0" borderId="20" xfId="45" applyNumberFormat="1" applyFont="1" applyFill="1" applyBorder="1" applyAlignment="1">
      <alignment horizontal="right"/>
      <protection/>
    </xf>
    <xf numFmtId="3" fontId="4" fillId="0" borderId="13" xfId="45" applyNumberFormat="1" applyFont="1" applyFill="1" applyBorder="1" applyAlignment="1">
      <alignment horizontal="right"/>
      <protection/>
    </xf>
    <xf numFmtId="3" fontId="4" fillId="0" borderId="14" xfId="45" applyNumberFormat="1" applyFont="1" applyFill="1" applyBorder="1">
      <alignment/>
      <protection/>
    </xf>
    <xf numFmtId="0" fontId="4" fillId="33" borderId="46" xfId="45" applyFont="1" applyFill="1" applyBorder="1">
      <alignment/>
      <protection/>
    </xf>
    <xf numFmtId="49" fontId="5" fillId="0" borderId="14" xfId="45" applyNumberFormat="1" applyFont="1" applyFill="1" applyBorder="1" applyAlignment="1">
      <alignment horizontal="center"/>
      <protection/>
    </xf>
    <xf numFmtId="0" fontId="4" fillId="0" borderId="20" xfId="45" applyFont="1" applyFill="1" applyBorder="1" applyAlignment="1">
      <alignment horizontal="center"/>
      <protection/>
    </xf>
    <xf numFmtId="0" fontId="1" fillId="0" borderId="13" xfId="45" applyFont="1" applyBorder="1" applyAlignment="1">
      <alignment horizontal="center"/>
      <protection/>
    </xf>
    <xf numFmtId="3" fontId="3" fillId="34" borderId="48" xfId="45" applyNumberFormat="1" applyFont="1" applyFill="1" applyBorder="1" applyAlignment="1">
      <alignment horizontal="right"/>
      <protection/>
    </xf>
    <xf numFmtId="3" fontId="3" fillId="0" borderId="0" xfId="45" applyNumberFormat="1" applyFont="1" applyFill="1" applyBorder="1" applyAlignment="1">
      <alignment horizontal="right"/>
      <protection/>
    </xf>
    <xf numFmtId="3" fontId="3" fillId="34" borderId="44" xfId="45" applyNumberFormat="1" applyFont="1" applyFill="1" applyBorder="1" applyAlignment="1">
      <alignment horizontal="right"/>
      <protection/>
    </xf>
    <xf numFmtId="3" fontId="3" fillId="34" borderId="14" xfId="45" applyNumberFormat="1" applyFont="1" applyFill="1" applyBorder="1" applyAlignment="1">
      <alignment horizontal="right"/>
      <protection/>
    </xf>
    <xf numFmtId="3" fontId="3" fillId="34" borderId="13" xfId="45" applyNumberFormat="1" applyFont="1" applyFill="1" applyBorder="1" applyAlignment="1">
      <alignment horizontal="right"/>
      <protection/>
    </xf>
    <xf numFmtId="3" fontId="3" fillId="34" borderId="20" xfId="45" applyNumberFormat="1" applyFont="1" applyFill="1" applyBorder="1" applyAlignment="1">
      <alignment horizontal="right"/>
      <protection/>
    </xf>
    <xf numFmtId="0" fontId="6" fillId="34" borderId="46" xfId="45" applyFont="1" applyFill="1" applyBorder="1">
      <alignment/>
      <protection/>
    </xf>
    <xf numFmtId="49" fontId="6" fillId="34" borderId="14" xfId="45" applyNumberFormat="1" applyFont="1" applyFill="1" applyBorder="1" applyAlignment="1">
      <alignment horizontal="left"/>
      <protection/>
    </xf>
    <xf numFmtId="49" fontId="5" fillId="34" borderId="20" xfId="45" applyNumberFormat="1" applyFont="1" applyFill="1" applyBorder="1" applyAlignment="1">
      <alignment horizontal="center"/>
      <protection/>
    </xf>
    <xf numFmtId="0" fontId="4" fillId="0" borderId="20" xfId="45" applyFont="1" applyBorder="1" applyAlignment="1">
      <alignment horizontal="center"/>
      <protection/>
    </xf>
    <xf numFmtId="3" fontId="6" fillId="36" borderId="47" xfId="45" applyNumberFormat="1" applyFont="1" applyFill="1" applyBorder="1" applyAlignment="1">
      <alignment/>
      <protection/>
    </xf>
    <xf numFmtId="3" fontId="6" fillId="0" borderId="0" xfId="45" applyNumberFormat="1" applyFont="1" applyFill="1" applyBorder="1" applyAlignment="1">
      <alignment/>
      <protection/>
    </xf>
    <xf numFmtId="3" fontId="6" fillId="36" borderId="26" xfId="45" applyNumberFormat="1" applyFont="1" applyFill="1" applyBorder="1" applyAlignment="1">
      <alignment/>
      <protection/>
    </xf>
    <xf numFmtId="0" fontId="4" fillId="36" borderId="46" xfId="45" applyFont="1" applyFill="1" applyBorder="1" applyAlignment="1">
      <alignment/>
      <protection/>
    </xf>
    <xf numFmtId="0" fontId="4" fillId="36" borderId="28" xfId="45" applyFont="1" applyFill="1" applyBorder="1" applyAlignment="1">
      <alignment/>
      <protection/>
    </xf>
    <xf numFmtId="0" fontId="18" fillId="36" borderId="28" xfId="45" applyFont="1" applyFill="1" applyBorder="1" applyAlignment="1">
      <alignment/>
      <protection/>
    </xf>
    <xf numFmtId="0" fontId="15" fillId="36" borderId="14" xfId="45" applyFont="1" applyFill="1" applyBorder="1" applyAlignment="1">
      <alignment horizontal="center"/>
      <protection/>
    </xf>
    <xf numFmtId="3" fontId="4" fillId="0" borderId="73" xfId="45" applyNumberFormat="1" applyFont="1" applyFill="1" applyBorder="1" applyAlignment="1">
      <alignment horizontal="right"/>
      <protection/>
    </xf>
    <xf numFmtId="3" fontId="4" fillId="0" borderId="16" xfId="45" applyNumberFormat="1" applyFont="1" applyFill="1" applyBorder="1" applyAlignment="1">
      <alignment horizontal="right"/>
      <protection/>
    </xf>
    <xf numFmtId="3" fontId="4" fillId="0" borderId="16" xfId="45" applyNumberFormat="1" applyFont="1" applyFill="1" applyBorder="1">
      <alignment/>
      <protection/>
    </xf>
    <xf numFmtId="0" fontId="4" fillId="0" borderId="46" xfId="45" applyFont="1" applyFill="1" applyBorder="1">
      <alignment/>
      <protection/>
    </xf>
    <xf numFmtId="49" fontId="5" fillId="0" borderId="22" xfId="45" applyNumberFormat="1" applyFont="1" applyFill="1" applyBorder="1" applyAlignment="1">
      <alignment horizontal="center"/>
      <protection/>
    </xf>
    <xf numFmtId="3" fontId="4" fillId="0" borderId="22" xfId="45" applyNumberFormat="1" applyFont="1" applyFill="1" applyBorder="1" applyAlignment="1">
      <alignment horizontal="right"/>
      <protection/>
    </xf>
    <xf numFmtId="3" fontId="4" fillId="0" borderId="26" xfId="45" applyNumberFormat="1" applyFont="1" applyFill="1" applyBorder="1" applyAlignment="1">
      <alignment horizontal="right"/>
      <protection/>
    </xf>
    <xf numFmtId="49" fontId="4" fillId="0" borderId="14" xfId="45" applyNumberFormat="1" applyFont="1" applyFill="1" applyBorder="1" applyAlignment="1">
      <alignment horizontal="center"/>
      <protection/>
    </xf>
    <xf numFmtId="0" fontId="4" fillId="0" borderId="18" xfId="45" applyFont="1" applyFill="1" applyBorder="1" applyAlignment="1">
      <alignment horizontal="center"/>
      <protection/>
    </xf>
    <xf numFmtId="3" fontId="3" fillId="34" borderId="47" xfId="45" applyNumberFormat="1" applyFont="1" applyFill="1" applyBorder="1" applyAlignment="1">
      <alignment horizontal="right"/>
      <protection/>
    </xf>
    <xf numFmtId="3" fontId="6" fillId="36" borderId="44" xfId="45" applyNumberFormat="1" applyFont="1" applyFill="1" applyBorder="1" applyAlignment="1">
      <alignment/>
      <protection/>
    </xf>
    <xf numFmtId="3" fontId="6" fillId="36" borderId="14" xfId="45" applyNumberFormat="1" applyFont="1" applyFill="1" applyBorder="1" applyAlignment="1">
      <alignment/>
      <protection/>
    </xf>
    <xf numFmtId="3" fontId="6" fillId="36" borderId="13" xfId="45" applyNumberFormat="1" applyFont="1" applyFill="1" applyBorder="1" applyAlignment="1">
      <alignment/>
      <protection/>
    </xf>
    <xf numFmtId="49" fontId="4" fillId="0" borderId="16" xfId="45" applyNumberFormat="1" applyFont="1" applyFill="1" applyBorder="1" applyAlignment="1">
      <alignment horizontal="center"/>
      <protection/>
    </xf>
    <xf numFmtId="3" fontId="4" fillId="0" borderId="15" xfId="45" applyNumberFormat="1" applyFont="1" applyFill="1" applyBorder="1" applyAlignment="1">
      <alignment horizontal="right"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4" fillId="0" borderId="12" xfId="45" applyNumberFormat="1" applyFont="1" applyFill="1" applyBorder="1" applyAlignment="1">
      <alignment horizontal="right"/>
      <protection/>
    </xf>
    <xf numFmtId="49" fontId="5" fillId="0" borderId="20" xfId="45" applyNumberFormat="1" applyFont="1" applyFill="1" applyBorder="1" applyAlignment="1">
      <alignment horizontal="center"/>
      <protection/>
    </xf>
    <xf numFmtId="3" fontId="3" fillId="34" borderId="14" xfId="45" applyNumberFormat="1" applyFont="1" applyFill="1" applyBorder="1">
      <alignment/>
      <protection/>
    </xf>
    <xf numFmtId="3" fontId="6" fillId="36" borderId="72" xfId="45" applyNumberFormat="1" applyFont="1" applyFill="1" applyBorder="1" applyAlignment="1">
      <alignment/>
      <protection/>
    </xf>
    <xf numFmtId="3" fontId="6" fillId="36" borderId="29" xfId="45" applyNumberFormat="1" applyFont="1" applyFill="1" applyBorder="1" applyAlignment="1">
      <alignment/>
      <protection/>
    </xf>
    <xf numFmtId="3" fontId="6" fillId="36" borderId="11" xfId="45" applyNumberFormat="1" applyFont="1" applyFill="1" applyBorder="1" applyAlignment="1">
      <alignment/>
      <protection/>
    </xf>
    <xf numFmtId="0" fontId="4" fillId="36" borderId="45" xfId="45" applyFont="1" applyFill="1" applyBorder="1" applyAlignment="1">
      <alignment/>
      <protection/>
    </xf>
    <xf numFmtId="0" fontId="4" fillId="36" borderId="19" xfId="45" applyFont="1" applyFill="1" applyBorder="1" applyAlignment="1">
      <alignment/>
      <protection/>
    </xf>
    <xf numFmtId="0" fontId="18" fillId="36" borderId="19" xfId="45" applyFont="1" applyFill="1" applyBorder="1" applyAlignment="1">
      <alignment/>
      <protection/>
    </xf>
    <xf numFmtId="0" fontId="15" fillId="36" borderId="15" xfId="45" applyFont="1" applyFill="1" applyBorder="1" applyAlignment="1">
      <alignment horizontal="center"/>
      <protection/>
    </xf>
    <xf numFmtId="3" fontId="3" fillId="34" borderId="26" xfId="45" applyNumberFormat="1" applyFont="1" applyFill="1" applyBorder="1" applyAlignment="1">
      <alignment horizontal="right"/>
      <protection/>
    </xf>
    <xf numFmtId="0" fontId="6" fillId="34" borderId="58" xfId="45" applyFont="1" applyFill="1" applyBorder="1">
      <alignment/>
      <protection/>
    </xf>
    <xf numFmtId="49" fontId="6" fillId="34" borderId="16" xfId="45" applyNumberFormat="1" applyFont="1" applyFill="1" applyBorder="1" applyAlignment="1">
      <alignment horizontal="left"/>
      <protection/>
    </xf>
    <xf numFmtId="49" fontId="5" fillId="34" borderId="10" xfId="45" applyNumberFormat="1" applyFont="1" applyFill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49" fontId="5" fillId="0" borderId="18" xfId="45" applyNumberFormat="1" applyFont="1" applyFill="1" applyBorder="1" applyAlignment="1">
      <alignment horizontal="center"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4" fillId="0" borderId="29" xfId="45" applyNumberFormat="1" applyFont="1" applyFill="1" applyBorder="1">
      <alignment/>
      <protection/>
    </xf>
    <xf numFmtId="3" fontId="4" fillId="0" borderId="29" xfId="45" applyNumberFormat="1" applyFont="1" applyFill="1" applyBorder="1" applyAlignment="1">
      <alignment horizontal="right"/>
      <protection/>
    </xf>
    <xf numFmtId="3" fontId="4" fillId="0" borderId="15" xfId="45" applyNumberFormat="1" applyFont="1" applyFill="1" applyBorder="1">
      <alignment/>
      <protection/>
    </xf>
    <xf numFmtId="49" fontId="4" fillId="0" borderId="15" xfId="45" applyNumberFormat="1" applyFont="1" applyFill="1" applyBorder="1" applyAlignment="1">
      <alignment horizontal="center"/>
      <protection/>
    </xf>
    <xf numFmtId="3" fontId="3" fillId="34" borderId="11" xfId="45" applyNumberFormat="1" applyFont="1" applyFill="1" applyBorder="1" applyAlignment="1">
      <alignment horizontal="right"/>
      <protection/>
    </xf>
    <xf numFmtId="3" fontId="18" fillId="37" borderId="127" xfId="45" applyNumberFormat="1" applyFont="1" applyFill="1" applyBorder="1" applyAlignment="1">
      <alignment/>
      <protection/>
    </xf>
    <xf numFmtId="3" fontId="18" fillId="0" borderId="0" xfId="45" applyNumberFormat="1" applyFont="1" applyFill="1" applyBorder="1" applyAlignment="1">
      <alignment/>
      <protection/>
    </xf>
    <xf numFmtId="3" fontId="18" fillId="37" borderId="128" xfId="45" applyNumberFormat="1" applyFont="1" applyFill="1" applyBorder="1" applyAlignment="1">
      <alignment/>
      <protection/>
    </xf>
    <xf numFmtId="0" fontId="4" fillId="37" borderId="129" xfId="45" applyFont="1" applyFill="1" applyBorder="1" applyAlignment="1">
      <alignment/>
      <protection/>
    </xf>
    <xf numFmtId="0" fontId="4" fillId="37" borderId="130" xfId="45" applyFont="1" applyFill="1" applyBorder="1" applyAlignment="1">
      <alignment/>
      <protection/>
    </xf>
    <xf numFmtId="0" fontId="9" fillId="37" borderId="130" xfId="45" applyFont="1" applyFill="1" applyBorder="1" applyAlignment="1">
      <alignment vertical="center"/>
      <protection/>
    </xf>
    <xf numFmtId="0" fontId="8" fillId="37" borderId="130" xfId="45" applyFont="1" applyFill="1" applyBorder="1" applyAlignment="1">
      <alignment horizontal="left" vertical="center"/>
      <protection/>
    </xf>
    <xf numFmtId="0" fontId="1" fillId="0" borderId="12" xfId="45" applyFont="1" applyBorder="1" applyAlignment="1">
      <alignment horizontal="center"/>
      <protection/>
    </xf>
    <xf numFmtId="0" fontId="4" fillId="0" borderId="0" xfId="45" applyFont="1" applyFill="1" applyBorder="1" applyAlignment="1">
      <alignment horizontal="center" vertical="center"/>
      <protection/>
    </xf>
    <xf numFmtId="0" fontId="4" fillId="38" borderId="67" xfId="45" applyFont="1" applyFill="1" applyBorder="1" applyAlignment="1">
      <alignment horizontal="center" vertical="center"/>
      <protection/>
    </xf>
    <xf numFmtId="0" fontId="4" fillId="38" borderId="61" xfId="45" applyFont="1" applyFill="1" applyBorder="1">
      <alignment/>
      <protection/>
    </xf>
    <xf numFmtId="49" fontId="4" fillId="38" borderId="60" xfId="45" applyNumberFormat="1" applyFont="1" applyFill="1" applyBorder="1" applyAlignment="1">
      <alignment horizontal="center"/>
      <protection/>
    </xf>
    <xf numFmtId="49" fontId="4" fillId="38" borderId="59" xfId="45" applyNumberFormat="1" applyFont="1" applyFill="1" applyBorder="1" applyAlignment="1">
      <alignment horizontal="center"/>
      <protection/>
    </xf>
    <xf numFmtId="0" fontId="4" fillId="38" borderId="59" xfId="45" applyFont="1" applyFill="1" applyBorder="1" applyAlignment="1">
      <alignment horizontal="center"/>
      <protection/>
    </xf>
    <xf numFmtId="0" fontId="1" fillId="38" borderId="12" xfId="45" applyFont="1" applyFill="1" applyBorder="1" applyAlignment="1">
      <alignment horizontal="center"/>
      <protection/>
    </xf>
    <xf numFmtId="0" fontId="4" fillId="38" borderId="16" xfId="45" applyFont="1" applyFill="1" applyBorder="1" applyAlignment="1">
      <alignment horizontal="center" vertical="center"/>
      <protection/>
    </xf>
    <xf numFmtId="0" fontId="4" fillId="38" borderId="29" xfId="45" applyFont="1" applyFill="1" applyBorder="1" applyAlignment="1">
      <alignment horizontal="center" vertical="center"/>
      <protection/>
    </xf>
    <xf numFmtId="0" fontId="4" fillId="38" borderId="58" xfId="45" applyFont="1" applyFill="1" applyBorder="1">
      <alignment/>
      <protection/>
    </xf>
    <xf numFmtId="49" fontId="4" fillId="38" borderId="0" xfId="45" applyNumberFormat="1" applyFont="1" applyFill="1" applyBorder="1" applyAlignment="1">
      <alignment horizontal="center"/>
      <protection/>
    </xf>
    <xf numFmtId="49" fontId="4" fillId="38" borderId="10" xfId="45" applyNumberFormat="1" applyFont="1" applyFill="1" applyBorder="1" applyAlignment="1">
      <alignment horizontal="center"/>
      <protection/>
    </xf>
    <xf numFmtId="0" fontId="4" fillId="38" borderId="10" xfId="45" applyFont="1" applyFill="1" applyBorder="1" applyAlignment="1">
      <alignment horizontal="center"/>
      <protection/>
    </xf>
    <xf numFmtId="0" fontId="1" fillId="38" borderId="11" xfId="45" applyFont="1" applyFill="1" applyBorder="1" applyAlignment="1">
      <alignment horizontal="center"/>
      <protection/>
    </xf>
    <xf numFmtId="0" fontId="4" fillId="0" borderId="0" xfId="45" applyFont="1" applyFill="1" applyBorder="1" applyAlignment="1">
      <alignment horizontal="center"/>
      <protection/>
    </xf>
    <xf numFmtId="0" fontId="4" fillId="38" borderId="75" xfId="45" applyFont="1" applyFill="1" applyBorder="1" applyAlignment="1">
      <alignment horizontal="center"/>
      <protection/>
    </xf>
    <xf numFmtId="0" fontId="4" fillId="38" borderId="46" xfId="45" applyFont="1" applyFill="1" applyBorder="1" applyAlignment="1">
      <alignment horizontal="center"/>
      <protection/>
    </xf>
    <xf numFmtId="0" fontId="4" fillId="38" borderId="28" xfId="45" applyFont="1" applyFill="1" applyBorder="1" applyAlignment="1">
      <alignment horizontal="center"/>
      <protection/>
    </xf>
    <xf numFmtId="0" fontId="4" fillId="38" borderId="46" xfId="45" applyFont="1" applyFill="1" applyBorder="1">
      <alignment/>
      <protection/>
    </xf>
    <xf numFmtId="49" fontId="4" fillId="38" borderId="17" xfId="45" applyNumberFormat="1" applyFont="1" applyFill="1" applyBorder="1" applyAlignment="1">
      <alignment horizontal="center"/>
      <protection/>
    </xf>
    <xf numFmtId="49" fontId="4" fillId="38" borderId="22" xfId="45" applyNumberFormat="1" applyFont="1" applyFill="1" applyBorder="1" applyAlignment="1">
      <alignment horizontal="center"/>
      <protection/>
    </xf>
    <xf numFmtId="0" fontId="4" fillId="38" borderId="22" xfId="45" applyFont="1" applyFill="1" applyBorder="1" applyAlignment="1">
      <alignment horizontal="center"/>
      <protection/>
    </xf>
    <xf numFmtId="0" fontId="1" fillId="38" borderId="26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0" fontId="4" fillId="38" borderId="57" xfId="45" applyFont="1" applyFill="1" applyBorder="1">
      <alignment/>
      <protection/>
    </xf>
    <xf numFmtId="49" fontId="4" fillId="38" borderId="56" xfId="45" applyNumberFormat="1" applyFont="1" applyFill="1" applyBorder="1" applyAlignment="1">
      <alignment horizontal="center"/>
      <protection/>
    </xf>
    <xf numFmtId="49" fontId="3" fillId="38" borderId="56" xfId="45" applyNumberFormat="1" applyFont="1" applyFill="1" applyBorder="1" applyAlignment="1">
      <alignment horizontal="center"/>
      <protection/>
    </xf>
    <xf numFmtId="49" fontId="2" fillId="38" borderId="56" xfId="45" applyNumberFormat="1" applyFont="1" applyFill="1" applyBorder="1" applyAlignment="1">
      <alignment horizontal="center"/>
      <protection/>
    </xf>
    <xf numFmtId="0" fontId="1" fillId="38" borderId="55" xfId="45" applyFont="1" applyFill="1" applyBorder="1" applyAlignment="1">
      <alignment horizontal="center"/>
      <protection/>
    </xf>
    <xf numFmtId="0" fontId="0" fillId="0" borderId="0" xfId="45" applyFill="1" applyBorder="1" applyAlignment="1">
      <alignment horizontal="center"/>
      <protection/>
    </xf>
    <xf numFmtId="0" fontId="0" fillId="38" borderId="91" xfId="45" applyFill="1" applyBorder="1" applyAlignment="1">
      <alignment horizontal="center"/>
      <protection/>
    </xf>
    <xf numFmtId="0" fontId="0" fillId="38" borderId="56" xfId="45" applyFill="1" applyBorder="1" applyAlignment="1">
      <alignment horizontal="center"/>
      <protection/>
    </xf>
    <xf numFmtId="0" fontId="0" fillId="38" borderId="74" xfId="45" applyFill="1" applyBorder="1" applyAlignment="1">
      <alignment horizontal="center"/>
      <protection/>
    </xf>
    <xf numFmtId="3" fontId="0" fillId="0" borderId="0" xfId="45" applyNumberFormat="1">
      <alignment/>
      <protection/>
    </xf>
    <xf numFmtId="0" fontId="36" fillId="0" borderId="0" xfId="45" applyFont="1">
      <alignment/>
      <protection/>
    </xf>
    <xf numFmtId="0" fontId="43" fillId="0" borderId="0" xfId="45" applyFont="1">
      <alignment/>
      <protection/>
    </xf>
    <xf numFmtId="3" fontId="11" fillId="0" borderId="0" xfId="45" applyNumberFormat="1" applyFont="1">
      <alignment/>
      <protection/>
    </xf>
    <xf numFmtId="0" fontId="4" fillId="38" borderId="22" xfId="45" applyFont="1" applyFill="1" applyBorder="1" applyAlignment="1">
      <alignment horizontal="center" vertical="center"/>
      <protection/>
    </xf>
    <xf numFmtId="0" fontId="4" fillId="38" borderId="59" xfId="45" applyFont="1" applyFill="1" applyBorder="1" applyAlignment="1">
      <alignment horizontal="center" vertical="center"/>
      <protection/>
    </xf>
    <xf numFmtId="3" fontId="6" fillId="36" borderId="10" xfId="45" applyNumberFormat="1" applyFont="1" applyFill="1" applyBorder="1" applyAlignment="1">
      <alignment/>
      <protection/>
    </xf>
    <xf numFmtId="3" fontId="4" fillId="0" borderId="20" xfId="45" applyNumberFormat="1" applyFont="1" applyFill="1" applyBorder="1">
      <alignment/>
      <protection/>
    </xf>
    <xf numFmtId="3" fontId="4" fillId="0" borderId="22" xfId="45" applyNumberFormat="1" applyFont="1" applyFill="1" applyBorder="1">
      <alignment/>
      <protection/>
    </xf>
    <xf numFmtId="3" fontId="3" fillId="34" borderId="20" xfId="45" applyNumberFormat="1" applyFont="1" applyFill="1" applyBorder="1">
      <alignment/>
      <protection/>
    </xf>
    <xf numFmtId="0" fontId="4" fillId="38" borderId="21" xfId="45" applyFont="1" applyFill="1" applyBorder="1" applyAlignment="1">
      <alignment horizontal="center" vertical="center"/>
      <protection/>
    </xf>
    <xf numFmtId="0" fontId="4" fillId="38" borderId="76" xfId="45" applyFont="1" applyFill="1" applyBorder="1" applyAlignment="1">
      <alignment horizontal="center" vertical="center"/>
      <protection/>
    </xf>
    <xf numFmtId="3" fontId="18" fillId="37" borderId="116" xfId="45" applyNumberFormat="1" applyFont="1" applyFill="1" applyBorder="1" applyAlignment="1">
      <alignment/>
      <protection/>
    </xf>
    <xf numFmtId="3" fontId="6" fillId="36" borderId="21" xfId="45" applyNumberFormat="1" applyFont="1" applyFill="1" applyBorder="1" applyAlignment="1">
      <alignment/>
      <protection/>
    </xf>
    <xf numFmtId="3" fontId="4" fillId="0" borderId="19" xfId="45" applyNumberFormat="1" applyFont="1" applyFill="1" applyBorder="1" applyAlignment="1">
      <alignment horizontal="right"/>
      <protection/>
    </xf>
    <xf numFmtId="0" fontId="4" fillId="38" borderId="10" xfId="45" applyFont="1" applyFill="1" applyBorder="1" applyAlignment="1">
      <alignment horizontal="center" vertical="center"/>
      <protection/>
    </xf>
    <xf numFmtId="3" fontId="3" fillId="34" borderId="21" xfId="45" applyNumberFormat="1" applyFont="1" applyFill="1" applyBorder="1" applyAlignment="1">
      <alignment horizontal="right"/>
      <protection/>
    </xf>
    <xf numFmtId="3" fontId="4" fillId="0" borderId="21" xfId="45" applyNumberFormat="1" applyFont="1" applyFill="1" applyBorder="1" applyAlignment="1">
      <alignment horizontal="right"/>
      <protection/>
    </xf>
    <xf numFmtId="3" fontId="6" fillId="36" borderId="68" xfId="45" applyNumberFormat="1" applyFont="1" applyFill="1" applyBorder="1" applyAlignment="1">
      <alignment/>
      <protection/>
    </xf>
    <xf numFmtId="3" fontId="4" fillId="0" borderId="66" xfId="45" applyNumberFormat="1" applyFont="1" applyFill="1" applyBorder="1" applyAlignment="1">
      <alignment horizontal="right"/>
      <protection/>
    </xf>
    <xf numFmtId="177" fontId="18" fillId="37" borderId="128" xfId="45" applyNumberFormat="1" applyFont="1" applyFill="1" applyBorder="1" applyAlignment="1">
      <alignment/>
      <protection/>
    </xf>
    <xf numFmtId="177" fontId="6" fillId="36" borderId="13" xfId="45" applyNumberFormat="1" applyFont="1" applyFill="1" applyBorder="1" applyAlignment="1">
      <alignment/>
      <protection/>
    </xf>
    <xf numFmtId="177" fontId="3" fillId="34" borderId="11" xfId="45" applyNumberFormat="1" applyFont="1" applyFill="1" applyBorder="1" applyAlignment="1">
      <alignment horizontal="right"/>
      <protection/>
    </xf>
    <xf numFmtId="177" fontId="4" fillId="0" borderId="20" xfId="45" applyNumberFormat="1" applyFont="1" applyFill="1" applyBorder="1" applyAlignment="1">
      <alignment horizontal="right"/>
      <protection/>
    </xf>
    <xf numFmtId="177" fontId="4" fillId="0" borderId="14" xfId="45" applyNumberFormat="1" applyFont="1" applyFill="1" applyBorder="1" applyAlignment="1">
      <alignment horizontal="right"/>
      <protection/>
    </xf>
    <xf numFmtId="177" fontId="4" fillId="0" borderId="20" xfId="45" applyNumberFormat="1" applyFont="1" applyFill="1" applyBorder="1">
      <alignment/>
      <protection/>
    </xf>
    <xf numFmtId="177" fontId="4" fillId="0" borderId="28" xfId="45" applyNumberFormat="1" applyFont="1" applyFill="1" applyBorder="1" applyAlignment="1">
      <alignment horizontal="right"/>
      <protection/>
    </xf>
    <xf numFmtId="177" fontId="4" fillId="0" borderId="44" xfId="45" applyNumberFormat="1" applyFont="1" applyFill="1" applyBorder="1" applyAlignment="1">
      <alignment horizontal="right"/>
      <protection/>
    </xf>
    <xf numFmtId="3" fontId="4" fillId="0" borderId="27" xfId="45" applyNumberFormat="1" applyFont="1" applyFill="1" applyBorder="1" applyAlignment="1">
      <alignment horizontal="right"/>
      <protection/>
    </xf>
    <xf numFmtId="3" fontId="4" fillId="0" borderId="24" xfId="45" applyNumberFormat="1" applyFont="1" applyFill="1" applyBorder="1" applyAlignment="1">
      <alignment horizontal="right"/>
      <protection/>
    </xf>
    <xf numFmtId="3" fontId="4" fillId="33" borderId="24" xfId="45" applyNumberFormat="1" applyFont="1" applyFill="1" applyBorder="1">
      <alignment/>
      <protection/>
    </xf>
    <xf numFmtId="177" fontId="6" fillId="36" borderId="26" xfId="45" applyNumberFormat="1" applyFont="1" applyFill="1" applyBorder="1" applyAlignment="1">
      <alignment/>
      <protection/>
    </xf>
    <xf numFmtId="177" fontId="3" fillId="34" borderId="26" xfId="45" applyNumberFormat="1" applyFont="1" applyFill="1" applyBorder="1" applyAlignment="1">
      <alignment horizontal="right"/>
      <protection/>
    </xf>
    <xf numFmtId="177" fontId="4" fillId="0" borderId="24" xfId="45" applyNumberFormat="1" applyFont="1" applyFill="1" applyBorder="1" applyAlignment="1">
      <alignment horizontal="right"/>
      <protection/>
    </xf>
    <xf numFmtId="177" fontId="11" fillId="0" borderId="0" xfId="45" applyNumberFormat="1" applyFont="1" applyFill="1" applyBorder="1">
      <alignment/>
      <protection/>
    </xf>
    <xf numFmtId="177" fontId="18" fillId="37" borderId="90" xfId="45" applyNumberFormat="1" applyFont="1" applyFill="1" applyBorder="1" applyAlignment="1">
      <alignment/>
      <protection/>
    </xf>
    <xf numFmtId="177" fontId="6" fillId="36" borderId="73" xfId="45" applyNumberFormat="1" applyFont="1" applyFill="1" applyBorder="1" applyAlignment="1">
      <alignment/>
      <protection/>
    </xf>
    <xf numFmtId="177" fontId="3" fillId="34" borderId="73" xfId="45" applyNumberFormat="1" applyFont="1" applyFill="1" applyBorder="1" applyAlignment="1">
      <alignment horizontal="right"/>
      <protection/>
    </xf>
    <xf numFmtId="177" fontId="18" fillId="37" borderId="127" xfId="45" applyNumberFormat="1" applyFont="1" applyFill="1" applyBorder="1" applyAlignment="1">
      <alignment/>
      <protection/>
    </xf>
    <xf numFmtId="177" fontId="6" fillId="36" borderId="47" xfId="45" applyNumberFormat="1" applyFont="1" applyFill="1" applyBorder="1" applyAlignment="1">
      <alignment/>
      <protection/>
    </xf>
    <xf numFmtId="177" fontId="3" fillId="34" borderId="47" xfId="45" applyNumberFormat="1" applyFont="1" applyFill="1" applyBorder="1" applyAlignment="1">
      <alignment horizontal="right"/>
      <protection/>
    </xf>
    <xf numFmtId="177" fontId="4" fillId="33" borderId="82" xfId="45" applyNumberFormat="1" applyFont="1" applyFill="1" applyBorder="1">
      <alignment/>
      <protection/>
    </xf>
    <xf numFmtId="3" fontId="0" fillId="0" borderId="0" xfId="45" applyNumberFormat="1" applyFill="1" applyBorder="1">
      <alignment/>
      <protection/>
    </xf>
    <xf numFmtId="3" fontId="4" fillId="0" borderId="23" xfId="45" applyNumberFormat="1" applyFont="1" applyFill="1" applyBorder="1" applyAlignment="1">
      <alignment horizontal="right"/>
      <protection/>
    </xf>
    <xf numFmtId="3" fontId="4" fillId="0" borderId="24" xfId="45" applyNumberFormat="1" applyFont="1" applyFill="1" applyBorder="1">
      <alignment/>
      <protection/>
    </xf>
    <xf numFmtId="0" fontId="4" fillId="0" borderId="23" xfId="45" applyFont="1" applyBorder="1" applyAlignment="1">
      <alignment horizontal="center"/>
      <protection/>
    </xf>
    <xf numFmtId="3" fontId="4" fillId="0" borderId="48" xfId="45" applyNumberFormat="1" applyFont="1" applyFill="1" applyBorder="1" applyAlignment="1">
      <alignment horizontal="right"/>
      <protection/>
    </xf>
    <xf numFmtId="3" fontId="4" fillId="0" borderId="131" xfId="45" applyNumberFormat="1" applyFont="1" applyFill="1" applyBorder="1" applyAlignment="1">
      <alignment horizontal="right"/>
      <protection/>
    </xf>
    <xf numFmtId="3" fontId="6" fillId="0" borderId="131" xfId="45" applyNumberFormat="1" applyFont="1" applyFill="1" applyBorder="1" applyAlignment="1">
      <alignment/>
      <protection/>
    </xf>
    <xf numFmtId="3" fontId="3" fillId="0" borderId="131" xfId="45" applyNumberFormat="1" applyFont="1" applyFill="1" applyBorder="1" applyAlignment="1">
      <alignment horizontal="right"/>
      <protection/>
    </xf>
    <xf numFmtId="49" fontId="5" fillId="34" borderId="14" xfId="45" applyNumberFormat="1" applyFont="1" applyFill="1" applyBorder="1" applyAlignment="1">
      <alignment horizontal="center"/>
      <protection/>
    </xf>
    <xf numFmtId="3" fontId="6" fillId="36" borderId="65" xfId="45" applyNumberFormat="1" applyFont="1" applyFill="1" applyBorder="1" applyAlignment="1">
      <alignment/>
      <protection/>
    </xf>
    <xf numFmtId="3" fontId="6" fillId="36" borderId="15" xfId="45" applyNumberFormat="1" applyFont="1" applyFill="1" applyBorder="1" applyAlignment="1">
      <alignment/>
      <protection/>
    </xf>
    <xf numFmtId="0" fontId="4" fillId="38" borderId="67" xfId="45" applyFont="1" applyFill="1" applyBorder="1" applyAlignment="1">
      <alignment horizontal="center"/>
      <protection/>
    </xf>
    <xf numFmtId="0" fontId="4" fillId="38" borderId="29" xfId="45" applyFont="1" applyFill="1" applyBorder="1" applyAlignment="1">
      <alignment horizontal="center"/>
      <protection/>
    </xf>
    <xf numFmtId="0" fontId="4" fillId="38" borderId="16" xfId="45" applyFont="1" applyFill="1" applyBorder="1" applyAlignment="1">
      <alignment horizontal="center"/>
      <protection/>
    </xf>
    <xf numFmtId="3" fontId="4" fillId="0" borderId="0" xfId="45" applyNumberFormat="1" applyFont="1" applyFill="1" applyBorder="1">
      <alignment/>
      <protection/>
    </xf>
    <xf numFmtId="49" fontId="4" fillId="0" borderId="0" xfId="45" applyNumberFormat="1" applyFont="1" applyFill="1" applyBorder="1" applyAlignment="1">
      <alignment horizontal="center"/>
      <protection/>
    </xf>
    <xf numFmtId="49" fontId="5" fillId="0" borderId="0" xfId="45" applyNumberFormat="1" applyFont="1" applyFill="1" applyBorder="1" applyAlignment="1">
      <alignment horizontal="center"/>
      <protection/>
    </xf>
    <xf numFmtId="0" fontId="4" fillId="0" borderId="0" xfId="45" applyFont="1" applyBorder="1" applyAlignment="1">
      <alignment horizontal="center"/>
      <protection/>
    </xf>
    <xf numFmtId="0" fontId="1" fillId="0" borderId="0" xfId="45" applyFont="1" applyBorder="1" applyAlignment="1">
      <alignment horizontal="center"/>
      <protection/>
    </xf>
    <xf numFmtId="3" fontId="3" fillId="0" borderId="14" xfId="45" applyNumberFormat="1" applyFont="1" applyFill="1" applyBorder="1" applyAlignment="1">
      <alignment horizontal="right"/>
      <protection/>
    </xf>
    <xf numFmtId="3" fontId="3" fillId="0" borderId="13" xfId="45" applyNumberFormat="1" applyFont="1" applyFill="1" applyBorder="1" applyAlignment="1">
      <alignment horizontal="right"/>
      <protection/>
    </xf>
    <xf numFmtId="3" fontId="3" fillId="0" borderId="20" xfId="45" applyNumberFormat="1" applyFont="1" applyFill="1" applyBorder="1" applyAlignment="1">
      <alignment horizontal="right"/>
      <protection/>
    </xf>
    <xf numFmtId="3" fontId="3" fillId="0" borderId="15" xfId="45" applyNumberFormat="1" applyFont="1" applyFill="1" applyBorder="1" applyAlignment="1">
      <alignment horizontal="right"/>
      <protection/>
    </xf>
    <xf numFmtId="3" fontId="3" fillId="0" borderId="12" xfId="45" applyNumberFormat="1" applyFont="1" applyFill="1" applyBorder="1" applyAlignment="1">
      <alignment horizontal="right"/>
      <protection/>
    </xf>
    <xf numFmtId="3" fontId="3" fillId="0" borderId="18" xfId="45" applyNumberFormat="1" applyFont="1" applyFill="1" applyBorder="1" applyAlignment="1">
      <alignment horizontal="right"/>
      <protection/>
    </xf>
    <xf numFmtId="3" fontId="4" fillId="0" borderId="47" xfId="45" applyNumberFormat="1" applyFont="1" applyFill="1" applyBorder="1" applyAlignment="1">
      <alignment horizontal="right"/>
      <protection/>
    </xf>
    <xf numFmtId="3" fontId="17" fillId="33" borderId="16" xfId="45" applyNumberFormat="1" applyFont="1" applyFill="1" applyBorder="1" applyAlignment="1">
      <alignment horizontal="right"/>
      <protection/>
    </xf>
    <xf numFmtId="3" fontId="17" fillId="0" borderId="16" xfId="45" applyNumberFormat="1" applyFont="1" applyFill="1" applyBorder="1" applyAlignment="1">
      <alignment horizontal="right"/>
      <protection/>
    </xf>
    <xf numFmtId="3" fontId="17" fillId="0" borderId="26" xfId="45" applyNumberFormat="1" applyFont="1" applyFill="1" applyBorder="1" applyAlignment="1">
      <alignment horizontal="right"/>
      <protection/>
    </xf>
    <xf numFmtId="3" fontId="17" fillId="0" borderId="0" xfId="45" applyNumberFormat="1" applyFont="1" applyFill="1" applyBorder="1" applyAlignment="1">
      <alignment horizontal="right"/>
      <protection/>
    </xf>
    <xf numFmtId="3" fontId="17" fillId="0" borderId="18" xfId="45" applyNumberFormat="1" applyFont="1" applyFill="1" applyBorder="1" applyAlignment="1">
      <alignment horizontal="right"/>
      <protection/>
    </xf>
    <xf numFmtId="3" fontId="17" fillId="0" borderId="15" xfId="45" applyNumberFormat="1" applyFont="1" applyFill="1" applyBorder="1">
      <alignment/>
      <protection/>
    </xf>
    <xf numFmtId="3" fontId="17" fillId="0" borderId="15" xfId="45" applyNumberFormat="1" applyFont="1" applyFill="1" applyBorder="1" applyAlignment="1">
      <alignment horizontal="right"/>
      <protection/>
    </xf>
    <xf numFmtId="3" fontId="17" fillId="0" borderId="12" xfId="45" applyNumberFormat="1" applyFont="1" applyFill="1" applyBorder="1" applyAlignment="1">
      <alignment horizontal="right"/>
      <protection/>
    </xf>
    <xf numFmtId="0" fontId="17" fillId="33" borderId="45" xfId="45" applyFont="1" applyFill="1" applyBorder="1">
      <alignment/>
      <protection/>
    </xf>
    <xf numFmtId="49" fontId="17" fillId="0" borderId="15" xfId="45" applyNumberFormat="1" applyFont="1" applyFill="1" applyBorder="1" applyAlignment="1">
      <alignment horizontal="center"/>
      <protection/>
    </xf>
    <xf numFmtId="49" fontId="37" fillId="0" borderId="18" xfId="45" applyNumberFormat="1" applyFont="1" applyFill="1" applyBorder="1" applyAlignment="1">
      <alignment horizontal="center"/>
      <protection/>
    </xf>
    <xf numFmtId="0" fontId="17" fillId="0" borderId="20" xfId="45" applyFont="1" applyBorder="1" applyAlignment="1">
      <alignment horizontal="center"/>
      <protection/>
    </xf>
    <xf numFmtId="3" fontId="17" fillId="0" borderId="18" xfId="45" applyNumberFormat="1" applyFont="1" applyFill="1" applyBorder="1" applyAlignment="1">
      <alignment horizontal="right"/>
      <protection/>
    </xf>
    <xf numFmtId="3" fontId="17" fillId="0" borderId="15" xfId="45" applyNumberFormat="1" applyFont="1" applyFill="1" applyBorder="1">
      <alignment/>
      <protection/>
    </xf>
    <xf numFmtId="3" fontId="17" fillId="0" borderId="15" xfId="45" applyNumberFormat="1" applyFont="1" applyFill="1" applyBorder="1" applyAlignment="1">
      <alignment horizontal="right"/>
      <protection/>
    </xf>
    <xf numFmtId="3" fontId="17" fillId="0" borderId="12" xfId="45" applyNumberFormat="1" applyFont="1" applyFill="1" applyBorder="1" applyAlignment="1">
      <alignment horizontal="right"/>
      <protection/>
    </xf>
    <xf numFmtId="0" fontId="17" fillId="0" borderId="45" xfId="45" applyFont="1" applyFill="1" applyBorder="1">
      <alignment/>
      <protection/>
    </xf>
    <xf numFmtId="49" fontId="17" fillId="0" borderId="15" xfId="45" applyNumberFormat="1" applyFont="1" applyFill="1" applyBorder="1" applyAlignment="1">
      <alignment horizontal="center"/>
      <protection/>
    </xf>
    <xf numFmtId="0" fontId="4" fillId="0" borderId="45" xfId="45" applyFont="1" applyFill="1" applyBorder="1">
      <alignment/>
      <protection/>
    </xf>
    <xf numFmtId="3" fontId="18" fillId="37" borderId="54" xfId="45" applyNumberFormat="1" applyFont="1" applyFill="1" applyBorder="1" applyAlignment="1">
      <alignment/>
      <protection/>
    </xf>
    <xf numFmtId="3" fontId="18" fillId="37" borderId="70" xfId="45" applyNumberFormat="1" applyFont="1" applyFill="1" applyBorder="1" applyAlignment="1">
      <alignment/>
      <protection/>
    </xf>
    <xf numFmtId="3" fontId="18" fillId="37" borderId="62" xfId="45" applyNumberFormat="1" applyFont="1" applyFill="1" applyBorder="1" applyAlignment="1">
      <alignment/>
      <protection/>
    </xf>
    <xf numFmtId="0" fontId="4" fillId="37" borderId="52" xfId="45" applyFont="1" applyFill="1" applyBorder="1" applyAlignment="1">
      <alignment/>
      <protection/>
    </xf>
    <xf numFmtId="0" fontId="4" fillId="37" borderId="51" xfId="45" applyFont="1" applyFill="1" applyBorder="1" applyAlignment="1">
      <alignment/>
      <protection/>
    </xf>
    <xf numFmtId="0" fontId="9" fillId="37" borderId="51" xfId="45" applyFont="1" applyFill="1" applyBorder="1" applyAlignment="1">
      <alignment vertical="center"/>
      <protection/>
    </xf>
    <xf numFmtId="0" fontId="8" fillId="37" borderId="69" xfId="45" applyFont="1" applyFill="1" applyBorder="1" applyAlignment="1">
      <alignment horizontal="left" vertical="center"/>
      <protection/>
    </xf>
    <xf numFmtId="0" fontId="4" fillId="38" borderId="0" xfId="45" applyFont="1" applyFill="1" applyBorder="1" applyAlignment="1">
      <alignment horizontal="center" vertical="center"/>
      <protection/>
    </xf>
    <xf numFmtId="0" fontId="4" fillId="38" borderId="60" xfId="45" applyFont="1" applyFill="1" applyBorder="1" applyAlignment="1">
      <alignment horizontal="center" vertical="center"/>
      <protection/>
    </xf>
    <xf numFmtId="3" fontId="3" fillId="34" borderId="44" xfId="45" applyNumberFormat="1" applyFont="1" applyFill="1" applyBorder="1">
      <alignment/>
      <protection/>
    </xf>
    <xf numFmtId="3" fontId="6" fillId="36" borderId="25" xfId="45" applyNumberFormat="1" applyFont="1" applyFill="1" applyBorder="1" applyAlignment="1">
      <alignment/>
      <protection/>
    </xf>
    <xf numFmtId="3" fontId="18" fillId="37" borderId="92" xfId="45" applyNumberFormat="1" applyFont="1" applyFill="1" applyBorder="1" applyAlignment="1">
      <alignment/>
      <protection/>
    </xf>
    <xf numFmtId="0" fontId="6" fillId="34" borderId="44" xfId="45" applyFont="1" applyFill="1" applyBorder="1">
      <alignment/>
      <protection/>
    </xf>
    <xf numFmtId="177" fontId="18" fillId="37" borderId="62" xfId="45" applyNumberFormat="1" applyFont="1" applyFill="1" applyBorder="1" applyAlignment="1">
      <alignment/>
      <protection/>
    </xf>
    <xf numFmtId="177" fontId="6" fillId="36" borderId="10" xfId="45" applyNumberFormat="1" applyFont="1" applyFill="1" applyBorder="1" applyAlignment="1">
      <alignment/>
      <protection/>
    </xf>
    <xf numFmtId="177" fontId="3" fillId="34" borderId="20" xfId="45" applyNumberFormat="1" applyFont="1" applyFill="1" applyBorder="1" applyAlignment="1">
      <alignment horizontal="right"/>
      <protection/>
    </xf>
    <xf numFmtId="177" fontId="4" fillId="0" borderId="18" xfId="45" applyNumberFormat="1" applyFont="1" applyFill="1" applyBorder="1" applyAlignment="1">
      <alignment horizontal="right"/>
      <protection/>
    </xf>
    <xf numFmtId="177" fontId="6" fillId="36" borderId="11" xfId="45" applyNumberFormat="1" applyFont="1" applyFill="1" applyBorder="1" applyAlignment="1">
      <alignment/>
      <protection/>
    </xf>
    <xf numFmtId="177" fontId="3" fillId="34" borderId="13" xfId="45" applyNumberFormat="1" applyFont="1" applyFill="1" applyBorder="1" applyAlignment="1">
      <alignment horizontal="right"/>
      <protection/>
    </xf>
    <xf numFmtId="177" fontId="4" fillId="0" borderId="22" xfId="45" applyNumberFormat="1" applyFont="1" applyFill="1" applyBorder="1" applyAlignment="1">
      <alignment horizontal="right"/>
      <protection/>
    </xf>
    <xf numFmtId="177" fontId="6" fillId="36" borderId="29" xfId="45" applyNumberFormat="1" applyFont="1" applyFill="1" applyBorder="1" applyAlignment="1">
      <alignment/>
      <protection/>
    </xf>
    <xf numFmtId="177" fontId="3" fillId="34" borderId="14" xfId="45" applyNumberFormat="1" applyFont="1" applyFill="1" applyBorder="1" applyAlignment="1">
      <alignment horizontal="right"/>
      <protection/>
    </xf>
    <xf numFmtId="177" fontId="4" fillId="0" borderId="15" xfId="45" applyNumberFormat="1" applyFont="1" applyFill="1" applyBorder="1" applyAlignment="1">
      <alignment horizontal="right"/>
      <protection/>
    </xf>
    <xf numFmtId="177" fontId="4" fillId="0" borderId="16" xfId="45" applyNumberFormat="1" applyFont="1" applyFill="1" applyBorder="1" applyAlignment="1">
      <alignment horizontal="right"/>
      <protection/>
    </xf>
    <xf numFmtId="177" fontId="4" fillId="0" borderId="18" xfId="45" applyNumberFormat="1" applyFont="1" applyFill="1" applyBorder="1">
      <alignment/>
      <protection/>
    </xf>
    <xf numFmtId="177" fontId="4" fillId="0" borderId="22" xfId="45" applyNumberFormat="1" applyFont="1" applyFill="1" applyBorder="1">
      <alignment/>
      <protection/>
    </xf>
    <xf numFmtId="177" fontId="18" fillId="37" borderId="132" xfId="45" applyNumberFormat="1" applyFont="1" applyFill="1" applyBorder="1" applyAlignment="1">
      <alignment/>
      <protection/>
    </xf>
    <xf numFmtId="177" fontId="6" fillId="36" borderId="0" xfId="45" applyNumberFormat="1" applyFont="1" applyFill="1" applyBorder="1" applyAlignment="1">
      <alignment/>
      <protection/>
    </xf>
    <xf numFmtId="177" fontId="3" fillId="34" borderId="28" xfId="45" applyNumberFormat="1" applyFont="1" applyFill="1" applyBorder="1" applyAlignment="1">
      <alignment horizontal="right"/>
      <protection/>
    </xf>
    <xf numFmtId="177" fontId="4" fillId="0" borderId="19" xfId="45" applyNumberFormat="1" applyFont="1" applyFill="1" applyBorder="1" applyAlignment="1">
      <alignment horizontal="right"/>
      <protection/>
    </xf>
    <xf numFmtId="177" fontId="6" fillId="36" borderId="131" xfId="45" applyNumberFormat="1" applyFont="1" applyFill="1" applyBorder="1" applyAlignment="1">
      <alignment/>
      <protection/>
    </xf>
    <xf numFmtId="177" fontId="3" fillId="34" borderId="75" xfId="45" applyNumberFormat="1" applyFont="1" applyFill="1" applyBorder="1" applyAlignment="1">
      <alignment horizontal="right"/>
      <protection/>
    </xf>
    <xf numFmtId="177" fontId="4" fillId="0" borderId="110" xfId="45" applyNumberFormat="1" applyFont="1" applyFill="1" applyBorder="1" applyAlignment="1">
      <alignment horizontal="right"/>
      <protection/>
    </xf>
    <xf numFmtId="177" fontId="18" fillId="37" borderId="52" xfId="45" applyNumberFormat="1" applyFont="1" applyFill="1" applyBorder="1" applyAlignment="1">
      <alignment/>
      <protection/>
    </xf>
    <xf numFmtId="177" fontId="6" fillId="36" borderId="58" xfId="45" applyNumberFormat="1" applyFont="1" applyFill="1" applyBorder="1" applyAlignment="1">
      <alignment/>
      <protection/>
    </xf>
    <xf numFmtId="177" fontId="3" fillId="34" borderId="46" xfId="45" applyNumberFormat="1" applyFont="1" applyFill="1" applyBorder="1" applyAlignment="1">
      <alignment horizontal="right"/>
      <protection/>
    </xf>
    <xf numFmtId="177" fontId="4" fillId="0" borderId="46" xfId="45" applyNumberFormat="1" applyFont="1" applyFill="1" applyBorder="1" applyAlignment="1">
      <alignment horizontal="right"/>
      <protection/>
    </xf>
    <xf numFmtId="177" fontId="6" fillId="36" borderId="45" xfId="45" applyNumberFormat="1" applyFont="1" applyFill="1" applyBorder="1" applyAlignment="1">
      <alignment/>
      <protection/>
    </xf>
    <xf numFmtId="0" fontId="4" fillId="38" borderId="110" xfId="45" applyFont="1" applyFill="1" applyBorder="1" applyAlignment="1">
      <alignment horizontal="center" vertical="center"/>
      <protection/>
    </xf>
    <xf numFmtId="3" fontId="18" fillId="37" borderId="53" xfId="45" applyNumberFormat="1" applyFont="1" applyFill="1" applyBorder="1" applyAlignment="1">
      <alignment/>
      <protection/>
    </xf>
    <xf numFmtId="177" fontId="4" fillId="0" borderId="84" xfId="45" applyNumberFormat="1" applyFont="1" applyFill="1" applyBorder="1" applyAlignment="1">
      <alignment horizontal="right"/>
      <protection/>
    </xf>
    <xf numFmtId="177" fontId="18" fillId="37" borderId="54" xfId="45" applyNumberFormat="1" applyFont="1" applyFill="1" applyBorder="1" applyAlignment="1">
      <alignment/>
      <protection/>
    </xf>
    <xf numFmtId="177" fontId="6" fillId="36" borderId="65" xfId="45" applyNumberFormat="1" applyFont="1" applyFill="1" applyBorder="1" applyAlignment="1">
      <alignment/>
      <protection/>
    </xf>
    <xf numFmtId="177" fontId="3" fillId="34" borderId="48" xfId="45" applyNumberFormat="1" applyFont="1" applyFill="1" applyBorder="1" applyAlignment="1">
      <alignment horizontal="right"/>
      <protection/>
    </xf>
    <xf numFmtId="177" fontId="4" fillId="0" borderId="47" xfId="45" applyNumberFormat="1" applyFont="1" applyFill="1" applyBorder="1" applyAlignment="1">
      <alignment horizontal="right"/>
      <protection/>
    </xf>
    <xf numFmtId="177" fontId="4" fillId="0" borderId="48" xfId="45" applyNumberFormat="1" applyFont="1" applyFill="1" applyBorder="1" applyAlignment="1">
      <alignment horizontal="right"/>
      <protection/>
    </xf>
    <xf numFmtId="177" fontId="17" fillId="0" borderId="22" xfId="45" applyNumberFormat="1" applyFont="1" applyFill="1" applyBorder="1" applyAlignment="1">
      <alignment horizontal="right"/>
      <protection/>
    </xf>
    <xf numFmtId="177" fontId="17" fillId="0" borderId="16" xfId="45" applyNumberFormat="1" applyFont="1" applyFill="1" applyBorder="1" applyAlignment="1">
      <alignment horizontal="right"/>
      <protection/>
    </xf>
    <xf numFmtId="177" fontId="4" fillId="0" borderId="17" xfId="45" applyNumberFormat="1" applyFont="1" applyFill="1" applyBorder="1" applyAlignment="1">
      <alignment horizontal="right"/>
      <protection/>
    </xf>
    <xf numFmtId="3" fontId="4" fillId="0" borderId="133" xfId="45" applyNumberFormat="1" applyFont="1" applyFill="1" applyBorder="1" applyAlignment="1">
      <alignment horizontal="right"/>
      <protection/>
    </xf>
    <xf numFmtId="49" fontId="5" fillId="0" borderId="16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3" fontId="7" fillId="0" borderId="73" xfId="0" applyNumberFormat="1" applyFont="1" applyBorder="1" applyAlignment="1">
      <alignment horizontal="right"/>
    </xf>
    <xf numFmtId="3" fontId="4" fillId="0" borderId="0" xfId="45" applyNumberFormat="1" applyFont="1" applyFill="1" applyBorder="1">
      <alignment/>
      <protection/>
    </xf>
    <xf numFmtId="0" fontId="4" fillId="0" borderId="0" xfId="45" applyFont="1" applyFill="1" applyBorder="1">
      <alignment/>
      <protection/>
    </xf>
    <xf numFmtId="3" fontId="4" fillId="0" borderId="82" xfId="45" applyNumberFormat="1" applyFont="1" applyFill="1" applyBorder="1" applyAlignment="1">
      <alignment horizontal="right"/>
      <protection/>
    </xf>
    <xf numFmtId="49" fontId="4" fillId="0" borderId="24" xfId="45" applyNumberFormat="1" applyFont="1" applyFill="1" applyBorder="1" applyAlignment="1">
      <alignment horizontal="center"/>
      <protection/>
    </xf>
    <xf numFmtId="3" fontId="3" fillId="0" borderId="0" xfId="45" applyNumberFormat="1" applyFont="1" applyFill="1" applyBorder="1">
      <alignment/>
      <protection/>
    </xf>
    <xf numFmtId="3" fontId="3" fillId="34" borderId="13" xfId="45" applyNumberFormat="1" applyFont="1" applyFill="1" applyBorder="1">
      <alignment/>
      <protection/>
    </xf>
    <xf numFmtId="0" fontId="4" fillId="0" borderId="14" xfId="45" applyFont="1" applyBorder="1" applyAlignment="1">
      <alignment horizontal="center"/>
      <protection/>
    </xf>
    <xf numFmtId="0" fontId="4" fillId="33" borderId="22" xfId="45" applyFont="1" applyFill="1" applyBorder="1">
      <alignment/>
      <protection/>
    </xf>
    <xf numFmtId="0" fontId="4" fillId="0" borderId="22" xfId="45" applyFont="1" applyBorder="1" applyAlignment="1">
      <alignment horizontal="center"/>
      <protection/>
    </xf>
    <xf numFmtId="0" fontId="4" fillId="0" borderId="22" xfId="45" applyFont="1" applyFill="1" applyBorder="1">
      <alignment/>
      <protection/>
    </xf>
    <xf numFmtId="0" fontId="4" fillId="0" borderId="20" xfId="45" applyFont="1" applyFill="1" applyBorder="1">
      <alignment/>
      <protection/>
    </xf>
    <xf numFmtId="0" fontId="4" fillId="33" borderId="20" xfId="45" applyFont="1" applyFill="1" applyBorder="1">
      <alignment/>
      <protection/>
    </xf>
    <xf numFmtId="0" fontId="4" fillId="33" borderId="18" xfId="45" applyFont="1" applyFill="1" applyBorder="1">
      <alignment/>
      <protection/>
    </xf>
    <xf numFmtId="3" fontId="3" fillId="0" borderId="72" xfId="45" applyNumberFormat="1" applyFont="1" applyFill="1" applyBorder="1" applyAlignment="1">
      <alignment horizontal="right"/>
      <protection/>
    </xf>
    <xf numFmtId="3" fontId="3" fillId="0" borderId="29" xfId="45" applyNumberFormat="1" applyFont="1" applyFill="1" applyBorder="1" applyAlignment="1">
      <alignment horizontal="right"/>
      <protection/>
    </xf>
    <xf numFmtId="3" fontId="3" fillId="0" borderId="11" xfId="45" applyNumberFormat="1" applyFont="1" applyFill="1" applyBorder="1" applyAlignment="1">
      <alignment horizontal="right"/>
      <protection/>
    </xf>
    <xf numFmtId="49" fontId="5" fillId="0" borderId="10" xfId="45" applyNumberFormat="1" applyFont="1" applyFill="1" applyBorder="1" applyAlignment="1">
      <alignment horizontal="center"/>
      <protection/>
    </xf>
    <xf numFmtId="3" fontId="3" fillId="0" borderId="44" xfId="45" applyNumberFormat="1" applyFont="1" applyFill="1" applyBorder="1" applyAlignment="1">
      <alignment horizontal="right"/>
      <protection/>
    </xf>
    <xf numFmtId="3" fontId="3" fillId="0" borderId="73" xfId="45" applyNumberFormat="1" applyFont="1" applyFill="1" applyBorder="1" applyAlignment="1">
      <alignment horizontal="right"/>
      <protection/>
    </xf>
    <xf numFmtId="0" fontId="6" fillId="34" borderId="20" xfId="45" applyFont="1" applyFill="1" applyBorder="1">
      <alignment/>
      <protection/>
    </xf>
    <xf numFmtId="0" fontId="4" fillId="36" borderId="18" xfId="45" applyFont="1" applyFill="1" applyBorder="1" applyAlignment="1">
      <alignment/>
      <protection/>
    </xf>
    <xf numFmtId="0" fontId="4" fillId="37" borderId="70" xfId="45" applyFont="1" applyFill="1" applyBorder="1" applyAlignment="1">
      <alignment/>
      <protection/>
    </xf>
    <xf numFmtId="0" fontId="4" fillId="38" borderId="59" xfId="45" applyFont="1" applyFill="1" applyBorder="1">
      <alignment/>
      <protection/>
    </xf>
    <xf numFmtId="0" fontId="4" fillId="38" borderId="22" xfId="45" applyFont="1" applyFill="1" applyBorder="1">
      <alignment/>
      <protection/>
    </xf>
    <xf numFmtId="3" fontId="0" fillId="0" borderId="0" xfId="45" applyNumberFormat="1" applyFont="1">
      <alignment/>
      <protection/>
    </xf>
    <xf numFmtId="3" fontId="18" fillId="37" borderId="69" xfId="45" applyNumberFormat="1" applyFont="1" applyFill="1" applyBorder="1" applyAlignment="1">
      <alignment/>
      <protection/>
    </xf>
    <xf numFmtId="3" fontId="3" fillId="34" borderId="17" xfId="45" applyNumberFormat="1" applyFont="1" applyFill="1" applyBorder="1">
      <alignment/>
      <protection/>
    </xf>
    <xf numFmtId="3" fontId="4" fillId="0" borderId="125" xfId="45" applyNumberFormat="1" applyFont="1" applyFill="1" applyBorder="1" applyAlignment="1">
      <alignment horizontal="right"/>
      <protection/>
    </xf>
    <xf numFmtId="3" fontId="3" fillId="0" borderId="10" xfId="45" applyNumberFormat="1" applyFont="1" applyFill="1" applyBorder="1" applyAlignment="1">
      <alignment horizontal="right"/>
      <protection/>
    </xf>
    <xf numFmtId="3" fontId="3" fillId="0" borderId="17" xfId="45" applyNumberFormat="1" applyFont="1" applyFill="1" applyBorder="1" applyAlignment="1">
      <alignment horizontal="right"/>
      <protection/>
    </xf>
    <xf numFmtId="3" fontId="3" fillId="0" borderId="66" xfId="45" applyNumberFormat="1" applyFont="1" applyFill="1" applyBorder="1" applyAlignment="1">
      <alignment horizontal="right"/>
      <protection/>
    </xf>
    <xf numFmtId="3" fontId="3" fillId="0" borderId="21" xfId="45" applyNumberFormat="1" applyFont="1" applyFill="1" applyBorder="1" applyAlignment="1">
      <alignment horizontal="right"/>
      <protection/>
    </xf>
    <xf numFmtId="3" fontId="3" fillId="0" borderId="68" xfId="45" applyNumberFormat="1" applyFont="1" applyFill="1" applyBorder="1" applyAlignment="1">
      <alignment horizontal="right"/>
      <protection/>
    </xf>
    <xf numFmtId="49" fontId="5" fillId="0" borderId="23" xfId="45" applyNumberFormat="1" applyFont="1" applyFill="1" applyBorder="1" applyAlignment="1">
      <alignment horizontal="center"/>
      <protection/>
    </xf>
    <xf numFmtId="0" fontId="4" fillId="33" borderId="23" xfId="45" applyFont="1" applyFill="1" applyBorder="1">
      <alignment/>
      <protection/>
    </xf>
    <xf numFmtId="3" fontId="4" fillId="0" borderId="42" xfId="45" applyNumberFormat="1" applyFont="1" applyFill="1" applyBorder="1" applyAlignment="1">
      <alignment horizontal="right"/>
      <protection/>
    </xf>
    <xf numFmtId="177" fontId="18" fillId="37" borderId="70" xfId="45" applyNumberFormat="1" applyFont="1" applyFill="1" applyBorder="1" applyAlignment="1">
      <alignment/>
      <protection/>
    </xf>
    <xf numFmtId="177" fontId="4" fillId="0" borderId="31" xfId="45" applyNumberFormat="1" applyFont="1" applyFill="1" applyBorder="1" applyAlignment="1">
      <alignment horizontal="right"/>
      <protection/>
    </xf>
    <xf numFmtId="177" fontId="4" fillId="0" borderId="30" xfId="45" applyNumberFormat="1" applyFont="1" applyFill="1" applyBorder="1" applyAlignment="1">
      <alignment horizontal="right"/>
      <protection/>
    </xf>
    <xf numFmtId="177" fontId="4" fillId="0" borderId="31" xfId="45" applyNumberFormat="1" applyFont="1" applyFill="1" applyBorder="1">
      <alignment/>
      <protection/>
    </xf>
    <xf numFmtId="177" fontId="4" fillId="0" borderId="66" xfId="45" applyNumberFormat="1" applyFont="1" applyFill="1" applyBorder="1" applyAlignment="1">
      <alignment horizontal="right"/>
      <protection/>
    </xf>
    <xf numFmtId="177" fontId="4" fillId="0" borderId="134" xfId="45" applyNumberFormat="1" applyFont="1" applyFill="1" applyBorder="1" applyAlignment="1">
      <alignment horizontal="right"/>
      <protection/>
    </xf>
    <xf numFmtId="177" fontId="4" fillId="0" borderId="0" xfId="45" applyNumberFormat="1" applyFont="1" applyFill="1" applyBorder="1" applyAlignment="1">
      <alignment horizontal="right"/>
      <protection/>
    </xf>
    <xf numFmtId="177" fontId="18" fillId="37" borderId="92" xfId="45" applyNumberFormat="1" applyFont="1" applyFill="1" applyBorder="1" applyAlignment="1">
      <alignment/>
      <protection/>
    </xf>
    <xf numFmtId="177" fontId="6" fillId="36" borderId="72" xfId="45" applyNumberFormat="1" applyFont="1" applyFill="1" applyBorder="1" applyAlignment="1">
      <alignment/>
      <protection/>
    </xf>
    <xf numFmtId="177" fontId="3" fillId="34" borderId="44" xfId="45" applyNumberFormat="1" applyFont="1" applyFill="1" applyBorder="1">
      <alignment/>
      <protection/>
    </xf>
    <xf numFmtId="177" fontId="4" fillId="0" borderId="25" xfId="45" applyNumberFormat="1" applyFont="1" applyFill="1" applyBorder="1" applyAlignment="1">
      <alignment horizontal="right"/>
      <protection/>
    </xf>
    <xf numFmtId="177" fontId="4" fillId="0" borderId="88" xfId="45" applyNumberFormat="1" applyFont="1" applyFill="1" applyBorder="1" applyAlignment="1">
      <alignment horizontal="right"/>
      <protection/>
    </xf>
    <xf numFmtId="177" fontId="4" fillId="33" borderId="47" xfId="45" applyNumberFormat="1" applyFont="1" applyFill="1" applyBorder="1">
      <alignment/>
      <protection/>
    </xf>
    <xf numFmtId="177" fontId="4" fillId="33" borderId="50" xfId="45" applyNumberFormat="1" applyFont="1" applyFill="1" applyBorder="1">
      <alignment/>
      <protection/>
    </xf>
    <xf numFmtId="0" fontId="4" fillId="55" borderId="13" xfId="0" applyFont="1" applyFill="1" applyBorder="1" applyAlignment="1">
      <alignment horizontal="center"/>
    </xf>
    <xf numFmtId="0" fontId="18" fillId="55" borderId="29" xfId="0" applyFont="1" applyFill="1" applyBorder="1" applyAlignment="1">
      <alignment/>
    </xf>
    <xf numFmtId="3" fontId="8" fillId="55" borderId="73" xfId="0" applyNumberFormat="1" applyFont="1" applyFill="1" applyBorder="1" applyAlignment="1">
      <alignment horizontal="right"/>
    </xf>
    <xf numFmtId="0" fontId="18" fillId="55" borderId="15" xfId="0" applyFont="1" applyFill="1" applyBorder="1" applyAlignment="1">
      <alignment/>
    </xf>
    <xf numFmtId="3" fontId="8" fillId="55" borderId="25" xfId="0" applyNumberFormat="1" applyFont="1" applyFill="1" applyBorder="1" applyAlignment="1">
      <alignment horizontal="right"/>
    </xf>
    <xf numFmtId="0" fontId="98" fillId="0" borderId="120" xfId="0" applyFont="1" applyBorder="1" applyAlignment="1">
      <alignment horizontal="center" wrapText="1"/>
    </xf>
    <xf numFmtId="0" fontId="98" fillId="0" borderId="102" xfId="0" applyFont="1" applyBorder="1" applyAlignment="1">
      <alignment horizontal="center" wrapText="1"/>
    </xf>
    <xf numFmtId="0" fontId="98" fillId="0" borderId="111" xfId="0" applyFont="1" applyBorder="1" applyAlignment="1">
      <alignment horizontal="center" wrapText="1"/>
    </xf>
    <xf numFmtId="3" fontId="98" fillId="0" borderId="102" xfId="0" applyNumberFormat="1" applyFont="1" applyBorder="1" applyAlignment="1">
      <alignment horizontal="center" wrapText="1"/>
    </xf>
    <xf numFmtId="3" fontId="98" fillId="0" borderId="101" xfId="0" applyNumberFormat="1" applyFont="1" applyBorder="1" applyAlignment="1">
      <alignment horizontal="center" wrapText="1"/>
    </xf>
    <xf numFmtId="0" fontId="100" fillId="56" borderId="104" xfId="0" applyFont="1" applyFill="1" applyBorder="1" applyAlignment="1">
      <alignment horizontal="justify" vertical="top" wrapText="1"/>
    </xf>
    <xf numFmtId="177" fontId="6" fillId="33" borderId="25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44" xfId="0" applyNumberFormat="1" applyFont="1" applyBorder="1" applyAlignment="1">
      <alignment horizontal="right"/>
    </xf>
    <xf numFmtId="177" fontId="7" fillId="0" borderId="73" xfId="0" applyNumberFormat="1" applyFont="1" applyBorder="1" applyAlignment="1">
      <alignment horizontal="right"/>
    </xf>
    <xf numFmtId="177" fontId="9" fillId="0" borderId="46" xfId="0" applyNumberFormat="1" applyFont="1" applyBorder="1" applyAlignment="1">
      <alignment horizontal="right"/>
    </xf>
    <xf numFmtId="177" fontId="9" fillId="0" borderId="84" xfId="0" applyNumberFormat="1" applyFont="1" applyBorder="1" applyAlignment="1">
      <alignment horizontal="right"/>
    </xf>
    <xf numFmtId="177" fontId="9" fillId="35" borderId="85" xfId="0" applyNumberFormat="1" applyFont="1" applyFill="1" applyBorder="1" applyAlignment="1">
      <alignment horizontal="right"/>
    </xf>
    <xf numFmtId="177" fontId="8" fillId="36" borderId="25" xfId="0" applyNumberFormat="1" applyFont="1" applyFill="1" applyBorder="1" applyAlignment="1">
      <alignment horizontal="right"/>
    </xf>
    <xf numFmtId="177" fontId="8" fillId="36" borderId="44" xfId="0" applyNumberFormat="1" applyFont="1" applyFill="1" applyBorder="1" applyAlignment="1">
      <alignment horizontal="right"/>
    </xf>
    <xf numFmtId="177" fontId="21" fillId="0" borderId="44" xfId="0" applyNumberFormat="1" applyFont="1" applyBorder="1" applyAlignment="1">
      <alignment horizontal="right"/>
    </xf>
    <xf numFmtId="177" fontId="8" fillId="36" borderId="72" xfId="0" applyNumberFormat="1" applyFont="1" applyFill="1" applyBorder="1" applyAlignment="1">
      <alignment horizontal="right"/>
    </xf>
    <xf numFmtId="177" fontId="8" fillId="34" borderId="25" xfId="0" applyNumberFormat="1" applyFont="1" applyFill="1" applyBorder="1" applyAlignment="1">
      <alignment horizontal="right"/>
    </xf>
    <xf numFmtId="177" fontId="8" fillId="0" borderId="73" xfId="0" applyNumberFormat="1" applyFont="1" applyBorder="1" applyAlignment="1">
      <alignment horizontal="right"/>
    </xf>
    <xf numFmtId="177" fontId="21" fillId="0" borderId="73" xfId="0" applyNumberFormat="1" applyFont="1" applyBorder="1" applyAlignment="1">
      <alignment horizontal="right"/>
    </xf>
    <xf numFmtId="177" fontId="8" fillId="55" borderId="73" xfId="0" applyNumberFormat="1" applyFont="1" applyFill="1" applyBorder="1" applyAlignment="1">
      <alignment horizontal="right"/>
    </xf>
    <xf numFmtId="177" fontId="8" fillId="55" borderId="25" xfId="0" applyNumberFormat="1" applyFont="1" applyFill="1" applyBorder="1" applyAlignment="1">
      <alignment horizontal="right"/>
    </xf>
    <xf numFmtId="177" fontId="8" fillId="0" borderId="44" xfId="0" applyNumberFormat="1" applyFont="1" applyBorder="1" applyAlignment="1">
      <alignment horizontal="right"/>
    </xf>
    <xf numFmtId="177" fontId="8" fillId="40" borderId="81" xfId="0" applyNumberFormat="1" applyFont="1" applyFill="1" applyBorder="1" applyAlignment="1">
      <alignment horizontal="right"/>
    </xf>
    <xf numFmtId="177" fontId="8" fillId="37" borderId="25" xfId="0" applyNumberFormat="1" applyFont="1" applyFill="1" applyBorder="1" applyAlignment="1">
      <alignment horizontal="right"/>
    </xf>
    <xf numFmtId="177" fontId="21" fillId="0" borderId="44" xfId="0" applyNumberFormat="1" applyFont="1" applyFill="1" applyBorder="1" applyAlignment="1">
      <alignment horizontal="right"/>
    </xf>
    <xf numFmtId="177" fontId="21" fillId="0" borderId="25" xfId="0" applyNumberFormat="1" applyFont="1" applyFill="1" applyBorder="1" applyAlignment="1">
      <alignment horizontal="right"/>
    </xf>
    <xf numFmtId="177" fontId="21" fillId="0" borderId="44" xfId="0" applyNumberFormat="1" applyFont="1" applyBorder="1" applyAlignment="1">
      <alignment horizontal="right"/>
    </xf>
    <xf numFmtId="177" fontId="8" fillId="37" borderId="87" xfId="0" applyNumberFormat="1" applyFont="1" applyFill="1" applyBorder="1" applyAlignment="1">
      <alignment horizontal="right"/>
    </xf>
    <xf numFmtId="177" fontId="0" fillId="0" borderId="0" xfId="0" applyNumberForma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" fillId="38" borderId="11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67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49" fontId="11" fillId="38" borderId="124" xfId="0" applyNumberFormat="1" applyFont="1" applyFill="1" applyBorder="1" applyAlignment="1">
      <alignment horizontal="center"/>
    </xf>
    <xf numFmtId="49" fontId="11" fillId="38" borderId="41" xfId="0" applyNumberFormat="1" applyFont="1" applyFill="1" applyBorder="1" applyAlignment="1">
      <alignment horizontal="center"/>
    </xf>
    <xf numFmtId="0" fontId="10" fillId="38" borderId="75" xfId="0" applyFont="1" applyFill="1" applyBorder="1" applyAlignment="1">
      <alignment horizontal="right"/>
    </xf>
    <xf numFmtId="0" fontId="10" fillId="38" borderId="28" xfId="0" applyFont="1" applyFill="1" applyBorder="1" applyAlignment="1">
      <alignment horizontal="right"/>
    </xf>
    <xf numFmtId="0" fontId="10" fillId="38" borderId="75" xfId="0" applyFont="1" applyFill="1" applyBorder="1" applyAlignment="1">
      <alignment horizontal="center"/>
    </xf>
    <xf numFmtId="0" fontId="10" fillId="23" borderId="28" xfId="0" applyFont="1" applyFill="1" applyBorder="1" applyAlignment="1">
      <alignment horizontal="center"/>
    </xf>
    <xf numFmtId="0" fontId="10" fillId="38" borderId="46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4" fillId="38" borderId="72" xfId="0" applyFont="1" applyFill="1" applyBorder="1" applyAlignment="1">
      <alignment horizontal="center" vertical="center"/>
    </xf>
    <xf numFmtId="0" fontId="4" fillId="38" borderId="81" xfId="0" applyFont="1" applyFill="1" applyBorder="1" applyAlignment="1">
      <alignment horizontal="center" vertical="center"/>
    </xf>
    <xf numFmtId="0" fontId="4" fillId="38" borderId="29" xfId="0" applyFont="1" applyFill="1" applyBorder="1" applyAlignment="1" applyProtection="1">
      <alignment horizontal="center" vertical="center"/>
      <protection locked="0"/>
    </xf>
    <xf numFmtId="0" fontId="4" fillId="38" borderId="67" xfId="0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 applyProtection="1">
      <alignment horizontal="center" vertical="center"/>
      <protection locked="0"/>
    </xf>
    <xf numFmtId="0" fontId="4" fillId="38" borderId="72" xfId="0" applyFont="1" applyFill="1" applyBorder="1" applyAlignment="1" applyProtection="1">
      <alignment horizontal="center" vertical="center"/>
      <protection locked="0"/>
    </xf>
    <xf numFmtId="0" fontId="4" fillId="38" borderId="81" xfId="0" applyFont="1" applyFill="1" applyBorder="1" applyAlignment="1" applyProtection="1">
      <alignment horizontal="center" vertical="center"/>
      <protection locked="0"/>
    </xf>
    <xf numFmtId="0" fontId="4" fillId="38" borderId="73" xfId="0" applyFont="1" applyFill="1" applyBorder="1" applyAlignment="1" applyProtection="1">
      <alignment horizontal="center" vertical="center"/>
      <protection locked="0"/>
    </xf>
    <xf numFmtId="0" fontId="4" fillId="38" borderId="81" xfId="0" applyFont="1" applyFill="1" applyBorder="1" applyAlignment="1" applyProtection="1">
      <alignment horizontal="center" vertical="center"/>
      <protection locked="0"/>
    </xf>
    <xf numFmtId="49" fontId="11" fillId="38" borderId="124" xfId="0" applyNumberFormat="1" applyFont="1" applyFill="1" applyBorder="1" applyAlignment="1" applyProtection="1">
      <alignment horizontal="center"/>
      <protection locked="0"/>
    </xf>
    <xf numFmtId="49" fontId="11" fillId="38" borderId="41" xfId="0" applyNumberFormat="1" applyFont="1" applyFill="1" applyBorder="1" applyAlignment="1" applyProtection="1">
      <alignment horizontal="center"/>
      <protection locked="0"/>
    </xf>
    <xf numFmtId="0" fontId="10" fillId="38" borderId="75" xfId="0" applyFont="1" applyFill="1" applyBorder="1" applyAlignment="1" applyProtection="1">
      <alignment horizontal="center"/>
      <protection locked="0"/>
    </xf>
    <xf numFmtId="0" fontId="10" fillId="23" borderId="28" xfId="0" applyFont="1" applyFill="1" applyBorder="1" applyAlignment="1" applyProtection="1">
      <alignment horizontal="center"/>
      <protection locked="0"/>
    </xf>
    <xf numFmtId="0" fontId="10" fillId="38" borderId="46" xfId="0" applyFont="1" applyFill="1" applyBorder="1" applyAlignment="1" applyProtection="1">
      <alignment horizontal="center"/>
      <protection locked="0"/>
    </xf>
    <xf numFmtId="0" fontId="10" fillId="38" borderId="75" xfId="0" applyFont="1" applyFill="1" applyBorder="1" applyAlignment="1" applyProtection="1">
      <alignment horizontal="right"/>
      <protection locked="0"/>
    </xf>
    <xf numFmtId="0" fontId="10" fillId="38" borderId="28" xfId="0" applyFont="1" applyFill="1" applyBorder="1" applyAlignment="1" applyProtection="1">
      <alignment horizontal="right"/>
      <protection locked="0"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8" borderId="63" xfId="0" applyFont="1" applyFill="1" applyBorder="1" applyAlignment="1" applyProtection="1">
      <alignment horizontal="center" vertical="center"/>
      <protection locked="0"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0" fontId="4" fillId="38" borderId="59" xfId="0" applyFont="1" applyFill="1" applyBorder="1" applyAlignment="1" applyProtection="1">
      <alignment horizontal="center" vertical="center"/>
      <protection locked="0"/>
    </xf>
    <xf numFmtId="0" fontId="98" fillId="0" borderId="83" xfId="0" applyFont="1" applyBorder="1" applyAlignment="1">
      <alignment horizontal="center" wrapText="1"/>
    </xf>
    <xf numFmtId="0" fontId="98" fillId="0" borderId="89" xfId="0" applyFont="1" applyBorder="1" applyAlignment="1">
      <alignment horizontal="center" wrapText="1"/>
    </xf>
    <xf numFmtId="0" fontId="99" fillId="0" borderId="83" xfId="0" applyFont="1" applyBorder="1" applyAlignment="1">
      <alignment horizontal="center" wrapText="1"/>
    </xf>
    <xf numFmtId="0" fontId="99" fillId="0" borderId="89" xfId="0" applyFont="1" applyBorder="1" applyAlignment="1">
      <alignment horizontal="center" wrapText="1"/>
    </xf>
    <xf numFmtId="0" fontId="99" fillId="0" borderId="135" xfId="0" applyFont="1" applyBorder="1" applyAlignment="1">
      <alignment horizontal="center" wrapText="1"/>
    </xf>
    <xf numFmtId="0" fontId="99" fillId="0" borderId="136" xfId="0" applyFont="1" applyBorder="1" applyAlignment="1">
      <alignment horizontal="center" wrapText="1"/>
    </xf>
    <xf numFmtId="0" fontId="105" fillId="43" borderId="107" xfId="0" applyFont="1" applyFill="1" applyBorder="1" applyAlignment="1" applyProtection="1">
      <alignment wrapText="1"/>
      <protection locked="0"/>
    </xf>
    <xf numFmtId="0" fontId="105" fillId="43" borderId="108" xfId="0" applyFont="1" applyFill="1" applyBorder="1" applyAlignment="1" applyProtection="1">
      <alignment wrapText="1"/>
      <protection locked="0"/>
    </xf>
    <xf numFmtId="0" fontId="105" fillId="43" borderId="109" xfId="0" applyFont="1" applyFill="1" applyBorder="1" applyAlignment="1" applyProtection="1">
      <alignment wrapText="1"/>
      <protection locked="0"/>
    </xf>
    <xf numFmtId="0" fontId="100" fillId="44" borderId="117" xfId="0" applyFont="1" applyFill="1" applyBorder="1" applyAlignment="1" applyProtection="1">
      <alignment horizontal="justify" wrapText="1"/>
      <protection locked="0"/>
    </xf>
    <xf numFmtId="0" fontId="100" fillId="44" borderId="118" xfId="0" applyFont="1" applyFill="1" applyBorder="1" applyAlignment="1" applyProtection="1">
      <alignment horizontal="justify" wrapText="1"/>
      <protection locked="0"/>
    </xf>
    <xf numFmtId="0" fontId="100" fillId="44" borderId="119" xfId="0" applyFont="1" applyFill="1" applyBorder="1" applyAlignment="1" applyProtection="1">
      <alignment horizontal="justify" wrapText="1"/>
      <protection locked="0"/>
    </xf>
    <xf numFmtId="0" fontId="101" fillId="45" borderId="117" xfId="0" applyFont="1" applyFill="1" applyBorder="1" applyAlignment="1" applyProtection="1">
      <alignment wrapText="1"/>
      <protection locked="0"/>
    </xf>
    <xf numFmtId="0" fontId="101" fillId="45" borderId="137" xfId="0" applyFont="1" applyFill="1" applyBorder="1" applyAlignment="1" applyProtection="1">
      <alignment wrapText="1"/>
      <protection locked="0"/>
    </xf>
    <xf numFmtId="0" fontId="47" fillId="45" borderId="117" xfId="0" applyFont="1" applyFill="1" applyBorder="1" applyAlignment="1" applyProtection="1">
      <alignment wrapText="1"/>
      <protection locked="0"/>
    </xf>
    <xf numFmtId="0" fontId="47" fillId="45" borderId="118" xfId="0" applyFont="1" applyFill="1" applyBorder="1" applyAlignment="1" applyProtection="1">
      <alignment wrapText="1"/>
      <protection locked="0"/>
    </xf>
    <xf numFmtId="0" fontId="47" fillId="45" borderId="119" xfId="0" applyFont="1" applyFill="1" applyBorder="1" applyAlignment="1" applyProtection="1">
      <alignment wrapText="1"/>
      <protection locked="0"/>
    </xf>
    <xf numFmtId="0" fontId="101" fillId="45" borderId="117" xfId="0" applyFont="1" applyFill="1" applyBorder="1" applyAlignment="1">
      <alignment wrapText="1"/>
    </xf>
    <xf numFmtId="0" fontId="101" fillId="45" borderId="137" xfId="0" applyFont="1" applyFill="1" applyBorder="1" applyAlignment="1">
      <alignment wrapText="1"/>
    </xf>
    <xf numFmtId="0" fontId="47" fillId="45" borderId="117" xfId="0" applyFont="1" applyFill="1" applyBorder="1" applyAlignment="1">
      <alignment wrapText="1"/>
    </xf>
    <xf numFmtId="0" fontId="47" fillId="45" borderId="118" xfId="0" applyFont="1" applyFill="1" applyBorder="1" applyAlignment="1">
      <alignment wrapText="1"/>
    </xf>
    <xf numFmtId="0" fontId="47" fillId="45" borderId="119" xfId="0" applyFont="1" applyFill="1" applyBorder="1" applyAlignment="1">
      <alignment wrapText="1"/>
    </xf>
    <xf numFmtId="0" fontId="105" fillId="47" borderId="107" xfId="0" applyFont="1" applyFill="1" applyBorder="1" applyAlignment="1">
      <alignment wrapText="1"/>
    </xf>
    <xf numFmtId="0" fontId="105" fillId="47" borderId="108" xfId="0" applyFont="1" applyFill="1" applyBorder="1" applyAlignment="1">
      <alignment wrapText="1"/>
    </xf>
    <xf numFmtId="0" fontId="105" fillId="47" borderId="109" xfId="0" applyFont="1" applyFill="1" applyBorder="1" applyAlignment="1">
      <alignment wrapText="1"/>
    </xf>
    <xf numFmtId="0" fontId="100" fillId="48" borderId="117" xfId="0" applyFont="1" applyFill="1" applyBorder="1" applyAlignment="1">
      <alignment horizontal="justify" wrapText="1"/>
    </xf>
    <xf numFmtId="0" fontId="100" fillId="48" borderId="118" xfId="0" applyFont="1" applyFill="1" applyBorder="1" applyAlignment="1">
      <alignment horizontal="justify" wrapText="1"/>
    </xf>
    <xf numFmtId="0" fontId="100" fillId="48" borderId="119" xfId="0" applyFont="1" applyFill="1" applyBorder="1" applyAlignment="1">
      <alignment horizontal="justify" wrapText="1"/>
    </xf>
    <xf numFmtId="49" fontId="11" fillId="23" borderId="41" xfId="0" applyNumberFormat="1" applyFont="1" applyFill="1" applyBorder="1" applyAlignment="1">
      <alignment horizontal="center"/>
    </xf>
    <xf numFmtId="0" fontId="10" fillId="23" borderId="71" xfId="0" applyFont="1" applyFill="1" applyBorder="1" applyAlignment="1">
      <alignment horizontal="center"/>
    </xf>
    <xf numFmtId="0" fontId="101" fillId="51" borderId="117" xfId="0" applyFont="1" applyFill="1" applyBorder="1" applyAlignment="1">
      <alignment wrapText="1"/>
    </xf>
    <xf numFmtId="0" fontId="101" fillId="51" borderId="137" xfId="0" applyFont="1" applyFill="1" applyBorder="1" applyAlignment="1">
      <alignment wrapText="1"/>
    </xf>
    <xf numFmtId="0" fontId="47" fillId="51" borderId="117" xfId="0" applyFont="1" applyFill="1" applyBorder="1" applyAlignment="1">
      <alignment wrapText="1"/>
    </xf>
    <xf numFmtId="0" fontId="47" fillId="51" borderId="118" xfId="0" applyFont="1" applyFill="1" applyBorder="1" applyAlignment="1">
      <alignment wrapText="1"/>
    </xf>
    <xf numFmtId="0" fontId="47" fillId="51" borderId="119" xfId="0" applyFont="1" applyFill="1" applyBorder="1" applyAlignment="1">
      <alignment wrapText="1"/>
    </xf>
    <xf numFmtId="0" fontId="105" fillId="43" borderId="107" xfId="0" applyFont="1" applyFill="1" applyBorder="1" applyAlignment="1">
      <alignment wrapText="1"/>
    </xf>
    <xf numFmtId="0" fontId="105" fillId="43" borderId="108" xfId="0" applyFont="1" applyFill="1" applyBorder="1" applyAlignment="1">
      <alignment wrapText="1"/>
    </xf>
    <xf numFmtId="0" fontId="105" fillId="43" borderId="109" xfId="0" applyFont="1" applyFill="1" applyBorder="1" applyAlignment="1">
      <alignment wrapText="1"/>
    </xf>
    <xf numFmtId="0" fontId="100" fillId="50" borderId="117" xfId="0" applyFont="1" applyFill="1" applyBorder="1" applyAlignment="1">
      <alignment horizontal="justify" wrapText="1"/>
    </xf>
    <xf numFmtId="0" fontId="100" fillId="50" borderId="118" xfId="0" applyFont="1" applyFill="1" applyBorder="1" applyAlignment="1">
      <alignment horizontal="justify" wrapText="1"/>
    </xf>
    <xf numFmtId="0" fontId="100" fillId="50" borderId="119" xfId="0" applyFont="1" applyFill="1" applyBorder="1" applyAlignment="1">
      <alignment horizontal="justify" wrapText="1"/>
    </xf>
    <xf numFmtId="0" fontId="4" fillId="38" borderId="58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4" fillId="38" borderId="138" xfId="0" applyFont="1" applyFill="1" applyBorder="1" applyAlignment="1">
      <alignment horizontal="center" vertical="center"/>
    </xf>
    <xf numFmtId="49" fontId="11" fillId="23" borderId="124" xfId="0" applyNumberFormat="1" applyFont="1" applyFill="1" applyBorder="1" applyAlignment="1">
      <alignment horizontal="center"/>
    </xf>
    <xf numFmtId="0" fontId="10" fillId="23" borderId="124" xfId="0" applyFont="1" applyFill="1" applyBorder="1" applyAlignment="1">
      <alignment horizontal="center"/>
    </xf>
    <xf numFmtId="0" fontId="10" fillId="23" borderId="41" xfId="0" applyFont="1" applyFill="1" applyBorder="1" applyAlignment="1">
      <alignment horizontal="center"/>
    </xf>
    <xf numFmtId="0" fontId="10" fillId="23" borderId="19" xfId="0" applyFont="1" applyFill="1" applyBorder="1" applyAlignment="1">
      <alignment horizontal="center"/>
    </xf>
    <xf numFmtId="0" fontId="4" fillId="23" borderId="125" xfId="0" applyFont="1" applyFill="1" applyBorder="1" applyAlignment="1">
      <alignment horizontal="center"/>
    </xf>
    <xf numFmtId="0" fontId="0" fillId="23" borderId="71" xfId="0" applyFill="1" applyBorder="1" applyAlignment="1">
      <alignment/>
    </xf>
    <xf numFmtId="49" fontId="11" fillId="23" borderId="79" xfId="0" applyNumberFormat="1" applyFont="1" applyFill="1" applyBorder="1" applyAlignment="1">
      <alignment horizontal="center"/>
    </xf>
    <xf numFmtId="49" fontId="11" fillId="23" borderId="39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 vertical="center"/>
    </xf>
    <xf numFmtId="0" fontId="10" fillId="23" borderId="66" xfId="0" applyFont="1" applyFill="1" applyBorder="1" applyAlignment="1">
      <alignment horizontal="center"/>
    </xf>
    <xf numFmtId="0" fontId="4" fillId="38" borderId="84" xfId="0" applyFont="1" applyFill="1" applyBorder="1" applyAlignment="1">
      <alignment horizontal="center" vertical="center"/>
    </xf>
    <xf numFmtId="0" fontId="4" fillId="38" borderId="72" xfId="0" applyFont="1" applyFill="1" applyBorder="1" applyAlignment="1">
      <alignment horizontal="center" vertical="center"/>
    </xf>
    <xf numFmtId="0" fontId="4" fillId="38" borderId="131" xfId="0" applyFont="1" applyFill="1" applyBorder="1" applyAlignment="1">
      <alignment horizontal="center" vertical="center"/>
    </xf>
    <xf numFmtId="0" fontId="4" fillId="38" borderId="139" xfId="0" applyFont="1" applyFill="1" applyBorder="1" applyAlignment="1">
      <alignment horizontal="center" vertical="center"/>
    </xf>
    <xf numFmtId="0" fontId="4" fillId="23" borderId="140" xfId="0" applyFont="1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4" fillId="38" borderId="68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/>
    </xf>
    <xf numFmtId="0" fontId="102" fillId="43" borderId="117" xfId="0" applyFont="1" applyFill="1" applyBorder="1" applyAlignment="1">
      <alignment horizontal="center" wrapText="1"/>
    </xf>
    <xf numFmtId="0" fontId="102" fillId="43" borderId="137" xfId="0" applyFont="1" applyFill="1" applyBorder="1" applyAlignment="1">
      <alignment horizontal="center" wrapText="1"/>
    </xf>
    <xf numFmtId="9" fontId="101" fillId="43" borderId="117" xfId="0" applyNumberFormat="1" applyFont="1" applyFill="1" applyBorder="1" applyAlignment="1">
      <alignment horizontal="center" wrapText="1"/>
    </xf>
    <xf numFmtId="9" fontId="101" fillId="43" borderId="137" xfId="0" applyNumberFormat="1" applyFont="1" applyFill="1" applyBorder="1" applyAlignment="1">
      <alignment horizontal="center" wrapText="1"/>
    </xf>
    <xf numFmtId="0" fontId="101" fillId="43" borderId="117" xfId="0" applyFont="1" applyFill="1" applyBorder="1" applyAlignment="1">
      <alignment horizontal="center" wrapText="1"/>
    </xf>
    <xf numFmtId="0" fontId="101" fillId="43" borderId="137" xfId="0" applyFont="1" applyFill="1" applyBorder="1" applyAlignment="1">
      <alignment horizontal="center" wrapText="1"/>
    </xf>
    <xf numFmtId="0" fontId="0" fillId="0" borderId="71" xfId="0" applyBorder="1" applyAlignment="1">
      <alignment/>
    </xf>
    <xf numFmtId="0" fontId="10" fillId="38" borderId="141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0" fillId="23" borderId="75" xfId="0" applyFont="1" applyFill="1" applyBorder="1" applyAlignment="1">
      <alignment horizontal="right"/>
    </xf>
    <xf numFmtId="0" fontId="10" fillId="23" borderId="28" xfId="0" applyFont="1" applyFill="1" applyBorder="1" applyAlignment="1">
      <alignment horizontal="right"/>
    </xf>
    <xf numFmtId="49" fontId="11" fillId="38" borderId="57" xfId="0" applyNumberFormat="1" applyFont="1" applyFill="1" applyBorder="1" applyAlignment="1">
      <alignment horizontal="center"/>
    </xf>
    <xf numFmtId="49" fontId="6" fillId="39" borderId="83" xfId="0" applyNumberFormat="1" applyFont="1" applyFill="1" applyBorder="1" applyAlignment="1">
      <alignment horizontal="center" vertical="center" wrapText="1"/>
    </xf>
    <xf numFmtId="0" fontId="0" fillId="53" borderId="65" xfId="0" applyFill="1" applyBorder="1" applyAlignment="1">
      <alignment horizontal="center"/>
    </xf>
    <xf numFmtId="0" fontId="0" fillId="39" borderId="77" xfId="0" applyFill="1" applyBorder="1" applyAlignment="1">
      <alignment horizontal="center"/>
    </xf>
    <xf numFmtId="0" fontId="17" fillId="38" borderId="16" xfId="0" applyFont="1" applyFill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0" fontId="17" fillId="38" borderId="73" xfId="0" applyFont="1" applyFill="1" applyBorder="1" applyAlignment="1">
      <alignment horizontal="center" vertical="center"/>
    </xf>
    <xf numFmtId="0" fontId="17" fillId="38" borderId="81" xfId="0" applyFont="1" applyFill="1" applyBorder="1" applyAlignment="1">
      <alignment horizontal="center" vertical="center"/>
    </xf>
    <xf numFmtId="0" fontId="17" fillId="38" borderId="26" xfId="0" applyFont="1" applyFill="1" applyBorder="1" applyAlignment="1">
      <alignment horizontal="center" vertical="center"/>
    </xf>
    <xf numFmtId="0" fontId="17" fillId="38" borderId="63" xfId="0" applyFont="1" applyFill="1" applyBorder="1" applyAlignment="1">
      <alignment horizontal="center" vertical="center"/>
    </xf>
    <xf numFmtId="0" fontId="17" fillId="38" borderId="29" xfId="0" applyFont="1" applyFill="1" applyBorder="1" applyAlignment="1">
      <alignment horizontal="center" vertical="center"/>
    </xf>
    <xf numFmtId="0" fontId="31" fillId="38" borderId="124" xfId="0" applyFont="1" applyFill="1" applyBorder="1" applyAlignment="1">
      <alignment horizontal="center"/>
    </xf>
    <xf numFmtId="0" fontId="31" fillId="38" borderId="41" xfId="0" applyFont="1" applyFill="1" applyBorder="1" applyAlignment="1">
      <alignment horizontal="center"/>
    </xf>
    <xf numFmtId="0" fontId="31" fillId="38" borderId="57" xfId="0" applyFont="1" applyFill="1" applyBorder="1" applyAlignment="1">
      <alignment horizontal="center"/>
    </xf>
    <xf numFmtId="0" fontId="31" fillId="38" borderId="74" xfId="0" applyFont="1" applyFill="1" applyBorder="1" applyAlignment="1">
      <alignment horizontal="center"/>
    </xf>
    <xf numFmtId="0" fontId="31" fillId="38" borderId="56" xfId="0" applyFont="1" applyFill="1" applyBorder="1" applyAlignment="1">
      <alignment horizontal="center"/>
    </xf>
    <xf numFmtId="0" fontId="31" fillId="38" borderId="91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17" fillId="38" borderId="75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6" xfId="0" applyBorder="1" applyAlignment="1">
      <alignment horizontal="center"/>
    </xf>
    <xf numFmtId="0" fontId="17" fillId="38" borderId="11" xfId="0" applyFont="1" applyFill="1" applyBorder="1" applyAlignment="1">
      <alignment horizontal="center" vertical="center"/>
    </xf>
    <xf numFmtId="0" fontId="0" fillId="23" borderId="74" xfId="0" applyFill="1" applyBorder="1" applyAlignment="1">
      <alignment horizontal="center"/>
    </xf>
    <xf numFmtId="0" fontId="0" fillId="23" borderId="56" xfId="0" applyFill="1" applyBorder="1" applyAlignment="1">
      <alignment horizontal="center"/>
    </xf>
    <xf numFmtId="0" fontId="0" fillId="38" borderId="91" xfId="0" applyFill="1" applyBorder="1" applyAlignment="1">
      <alignment horizontal="center"/>
    </xf>
    <xf numFmtId="0" fontId="10" fillId="38" borderId="142" xfId="0" applyFont="1" applyFill="1" applyBorder="1" applyAlignment="1">
      <alignment horizontal="center"/>
    </xf>
    <xf numFmtId="0" fontId="10" fillId="38" borderId="110" xfId="0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84" xfId="0" applyBorder="1" applyAlignment="1">
      <alignment horizontal="center"/>
    </xf>
    <xf numFmtId="0" fontId="4" fillId="23" borderId="17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01" fillId="56" borderId="117" xfId="0" applyFont="1" applyFill="1" applyBorder="1" applyAlignment="1">
      <alignment wrapText="1"/>
    </xf>
    <xf numFmtId="0" fontId="101" fillId="56" borderId="137" xfId="0" applyFont="1" applyFill="1" applyBorder="1" applyAlignment="1">
      <alignment wrapText="1"/>
    </xf>
    <xf numFmtId="0" fontId="47" fillId="56" borderId="117" xfId="0" applyFont="1" applyFill="1" applyBorder="1" applyAlignment="1">
      <alignment wrapText="1"/>
    </xf>
    <xf numFmtId="0" fontId="47" fillId="56" borderId="118" xfId="0" applyFont="1" applyFill="1" applyBorder="1" applyAlignment="1">
      <alignment wrapText="1"/>
    </xf>
    <xf numFmtId="0" fontId="47" fillId="56" borderId="119" xfId="0" applyFont="1" applyFill="1" applyBorder="1" applyAlignment="1">
      <alignment wrapText="1"/>
    </xf>
    <xf numFmtId="0" fontId="4" fillId="38" borderId="73" xfId="45" applyFont="1" applyFill="1" applyBorder="1" applyAlignment="1">
      <alignment horizontal="center" vertical="center"/>
      <protection/>
    </xf>
    <xf numFmtId="0" fontId="4" fillId="38" borderId="81" xfId="45" applyFont="1" applyFill="1" applyBorder="1" applyAlignment="1">
      <alignment horizontal="center" vertical="center"/>
      <protection/>
    </xf>
    <xf numFmtId="0" fontId="4" fillId="38" borderId="16" xfId="45" applyFont="1" applyFill="1" applyBorder="1" applyAlignment="1">
      <alignment horizontal="center" vertical="center"/>
      <protection/>
    </xf>
    <xf numFmtId="0" fontId="4" fillId="38" borderId="67" xfId="45" applyFont="1" applyFill="1" applyBorder="1" applyAlignment="1">
      <alignment horizontal="center" vertical="center"/>
      <protection/>
    </xf>
    <xf numFmtId="0" fontId="4" fillId="38" borderId="26" xfId="45" applyFont="1" applyFill="1" applyBorder="1" applyAlignment="1">
      <alignment horizontal="center" vertical="center"/>
      <protection/>
    </xf>
    <xf numFmtId="0" fontId="4" fillId="38" borderId="63" xfId="45" applyFont="1" applyFill="1" applyBorder="1" applyAlignment="1">
      <alignment horizontal="center" vertical="center"/>
      <protection/>
    </xf>
    <xf numFmtId="49" fontId="11" fillId="38" borderId="124" xfId="45" applyNumberFormat="1" applyFont="1" applyFill="1" applyBorder="1" applyAlignment="1">
      <alignment horizontal="center"/>
      <protection/>
    </xf>
    <xf numFmtId="49" fontId="11" fillId="38" borderId="41" xfId="45" applyNumberFormat="1" applyFont="1" applyFill="1" applyBorder="1" applyAlignment="1">
      <alignment horizontal="center"/>
      <protection/>
    </xf>
    <xf numFmtId="49" fontId="11" fillId="38" borderId="57" xfId="45" applyNumberFormat="1" applyFont="1" applyFill="1" applyBorder="1" applyAlignment="1">
      <alignment horizontal="center"/>
      <protection/>
    </xf>
    <xf numFmtId="0" fontId="10" fillId="38" borderId="124" xfId="45" applyFont="1" applyFill="1" applyBorder="1" applyAlignment="1">
      <alignment horizontal="center"/>
      <protection/>
    </xf>
    <xf numFmtId="0" fontId="10" fillId="38" borderId="41" xfId="45" applyFont="1" applyFill="1" applyBorder="1" applyAlignment="1">
      <alignment horizontal="center"/>
      <protection/>
    </xf>
    <xf numFmtId="0" fontId="10" fillId="38" borderId="57" xfId="45" applyFont="1" applyFill="1" applyBorder="1" applyAlignment="1">
      <alignment horizontal="center"/>
      <protection/>
    </xf>
    <xf numFmtId="0" fontId="4" fillId="38" borderId="75" xfId="45" applyFont="1" applyFill="1" applyBorder="1" applyAlignment="1">
      <alignment horizontal="center"/>
      <protection/>
    </xf>
    <xf numFmtId="0" fontId="4" fillId="38" borderId="28" xfId="45" applyFont="1" applyFill="1" applyBorder="1" applyAlignment="1">
      <alignment horizontal="center"/>
      <protection/>
    </xf>
    <xf numFmtId="0" fontId="0" fillId="0" borderId="28" xfId="45" applyBorder="1" applyAlignment="1">
      <alignment horizontal="center"/>
      <protection/>
    </xf>
    <xf numFmtId="0" fontId="0" fillId="0" borderId="46" xfId="45" applyBorder="1" applyAlignment="1">
      <alignment horizontal="center"/>
      <protection/>
    </xf>
    <xf numFmtId="49" fontId="6" fillId="39" borderId="83" xfId="45" applyNumberFormat="1" applyFont="1" applyFill="1" applyBorder="1" applyAlignment="1">
      <alignment horizontal="center" vertical="center" wrapText="1"/>
      <protection/>
    </xf>
    <xf numFmtId="0" fontId="0" fillId="0" borderId="65" xfId="45" applyBorder="1" applyAlignment="1">
      <alignment horizontal="center"/>
      <protection/>
    </xf>
    <xf numFmtId="0" fontId="0" fillId="0" borderId="77" xfId="45" applyBorder="1" applyAlignment="1">
      <alignment horizontal="center"/>
      <protection/>
    </xf>
    <xf numFmtId="0" fontId="10" fillId="38" borderId="75" xfId="45" applyFont="1" applyFill="1" applyBorder="1" applyAlignment="1">
      <alignment horizontal="center"/>
      <protection/>
    </xf>
    <xf numFmtId="0" fontId="10" fillId="38" borderId="28" xfId="45" applyFont="1" applyFill="1" applyBorder="1" applyAlignment="1">
      <alignment horizontal="center"/>
      <protection/>
    </xf>
    <xf numFmtId="0" fontId="10" fillId="38" borderId="46" xfId="45" applyFont="1" applyFill="1" applyBorder="1" applyAlignment="1">
      <alignment horizontal="center"/>
      <protection/>
    </xf>
    <xf numFmtId="0" fontId="4" fillId="38" borderId="11" xfId="45" applyFont="1" applyFill="1" applyBorder="1" applyAlignment="1">
      <alignment horizontal="center" vertical="center"/>
      <protection/>
    </xf>
    <xf numFmtId="0" fontId="4" fillId="38" borderId="29" xfId="45" applyFont="1" applyFill="1" applyBorder="1" applyAlignment="1">
      <alignment horizontal="center" vertical="center"/>
      <protection/>
    </xf>
    <xf numFmtId="0" fontId="10" fillId="38" borderId="66" xfId="45" applyFont="1" applyFill="1" applyBorder="1" applyAlignment="1">
      <alignment horizontal="center"/>
      <protection/>
    </xf>
    <xf numFmtId="0" fontId="0" fillId="0" borderId="19" xfId="45" applyBorder="1" applyAlignment="1">
      <alignment/>
      <protection/>
    </xf>
    <xf numFmtId="0" fontId="0" fillId="0" borderId="45" xfId="45" applyBorder="1" applyAlignment="1">
      <alignment/>
      <protection/>
    </xf>
    <xf numFmtId="0" fontId="4" fillId="38" borderId="84" xfId="45" applyFont="1" applyFill="1" applyBorder="1" applyAlignment="1">
      <alignment horizontal="center" vertical="center"/>
      <protection/>
    </xf>
    <xf numFmtId="0" fontId="4" fillId="38" borderId="61" xfId="45" applyFont="1" applyFill="1" applyBorder="1" applyAlignment="1">
      <alignment horizontal="center" vertical="center"/>
      <protection/>
    </xf>
    <xf numFmtId="0" fontId="4" fillId="38" borderId="17" xfId="45" applyFont="1" applyFill="1" applyBorder="1" applyAlignment="1">
      <alignment horizontal="center"/>
      <protection/>
    </xf>
    <xf numFmtId="0" fontId="0" fillId="0" borderId="28" xfId="45" applyBorder="1" applyAlignment="1">
      <alignment/>
      <protection/>
    </xf>
    <xf numFmtId="0" fontId="0" fillId="0" borderId="46" xfId="45" applyBorder="1" applyAlignment="1">
      <alignment/>
      <protection/>
    </xf>
    <xf numFmtId="0" fontId="4" fillId="38" borderId="14" xfId="45" applyFont="1" applyFill="1" applyBorder="1" applyAlignment="1">
      <alignment horizontal="center" vertical="center"/>
      <protection/>
    </xf>
    <xf numFmtId="0" fontId="10" fillId="38" borderId="141" xfId="45" applyFont="1" applyFill="1" applyBorder="1" applyAlignment="1">
      <alignment horizontal="center"/>
      <protection/>
    </xf>
    <xf numFmtId="0" fontId="0" fillId="0" borderId="41" xfId="45" applyBorder="1" applyAlignment="1">
      <alignment/>
      <protection/>
    </xf>
    <xf numFmtId="0" fontId="0" fillId="0" borderId="57" xfId="45" applyBorder="1" applyAlignment="1">
      <alignment/>
      <protection/>
    </xf>
    <xf numFmtId="0" fontId="4" fillId="38" borderId="10" xfId="45" applyFont="1" applyFill="1" applyBorder="1" applyAlignment="1">
      <alignment horizontal="center" vertical="center"/>
      <protection/>
    </xf>
    <xf numFmtId="0" fontId="4" fillId="38" borderId="59" xfId="45" applyFont="1" applyFill="1" applyBorder="1" applyAlignment="1">
      <alignment horizontal="center" vertical="center"/>
      <protection/>
    </xf>
    <xf numFmtId="49" fontId="9" fillId="38" borderId="74" xfId="0" applyNumberFormat="1" applyFont="1" applyFill="1" applyBorder="1" applyAlignment="1">
      <alignment horizontal="left" vertical="center"/>
    </xf>
    <xf numFmtId="0" fontId="0" fillId="38" borderId="143" xfId="0" applyFill="1" applyBorder="1" applyAlignment="1">
      <alignment vertical="center"/>
    </xf>
    <xf numFmtId="0" fontId="0" fillId="38" borderId="131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39" xfId="0" applyFill="1" applyBorder="1" applyAlignment="1">
      <alignment vertical="center"/>
    </xf>
    <xf numFmtId="0" fontId="0" fillId="38" borderId="59" xfId="0" applyFill="1" applyBorder="1" applyAlignment="1">
      <alignment vertical="center"/>
    </xf>
    <xf numFmtId="49" fontId="12" fillId="38" borderId="74" xfId="0" applyNumberFormat="1" applyFont="1" applyFill="1" applyBorder="1" applyAlignment="1">
      <alignment horizontal="left" vertical="center"/>
    </xf>
    <xf numFmtId="49" fontId="13" fillId="38" borderId="56" xfId="0" applyNumberFormat="1" applyFont="1" applyFill="1" applyBorder="1" applyAlignment="1">
      <alignment vertical="center"/>
    </xf>
    <xf numFmtId="49" fontId="13" fillId="38" borderId="143" xfId="0" applyNumberFormat="1" applyFont="1" applyFill="1" applyBorder="1" applyAlignment="1">
      <alignment vertical="center"/>
    </xf>
    <xf numFmtId="49" fontId="13" fillId="38" borderId="133" xfId="0" applyNumberFormat="1" applyFont="1" applyFill="1" applyBorder="1" applyAlignment="1">
      <alignment vertical="center"/>
    </xf>
    <xf numFmtId="49" fontId="13" fillId="38" borderId="19" xfId="0" applyNumberFormat="1" applyFont="1" applyFill="1" applyBorder="1" applyAlignment="1">
      <alignment vertical="center"/>
    </xf>
    <xf numFmtId="49" fontId="13" fillId="38" borderId="18" xfId="0" applyNumberFormat="1" applyFont="1" applyFill="1" applyBorder="1" applyAlignment="1">
      <alignment vertical="center"/>
    </xf>
    <xf numFmtId="0" fontId="13" fillId="38" borderId="56" xfId="0" applyFont="1" applyFill="1" applyBorder="1" applyAlignment="1">
      <alignment vertical="center"/>
    </xf>
    <xf numFmtId="0" fontId="13" fillId="38" borderId="143" xfId="0" applyFont="1" applyFill="1" applyBorder="1" applyAlignment="1">
      <alignment vertical="center"/>
    </xf>
    <xf numFmtId="0" fontId="13" fillId="38" borderId="133" xfId="0" applyFont="1" applyFill="1" applyBorder="1" applyAlignment="1">
      <alignment vertical="center"/>
    </xf>
    <xf numFmtId="0" fontId="13" fillId="38" borderId="19" xfId="0" applyFont="1" applyFill="1" applyBorder="1" applyAlignment="1">
      <alignment vertical="center"/>
    </xf>
    <xf numFmtId="0" fontId="13" fillId="38" borderId="18" xfId="0" applyFont="1" applyFill="1" applyBorder="1" applyAlignment="1">
      <alignment vertical="center"/>
    </xf>
    <xf numFmtId="14" fontId="0" fillId="0" borderId="0" xfId="0" applyNumberForma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4.8515625" style="0" bestFit="1" customWidth="1"/>
    <col min="2" max="2" width="59.00390625" style="0" bestFit="1" customWidth="1"/>
    <col min="3" max="3" width="10.140625" style="0" bestFit="1" customWidth="1"/>
  </cols>
  <sheetData>
    <row r="1" spans="1:3" ht="12.75">
      <c r="A1" t="s">
        <v>623</v>
      </c>
      <c r="C1" s="1718">
        <v>39777</v>
      </c>
    </row>
    <row r="2" spans="1:3" ht="12.75">
      <c r="A2" t="s">
        <v>624</v>
      </c>
      <c r="C2" s="1718">
        <v>39777</v>
      </c>
    </row>
    <row r="3" spans="1:3" ht="12.75">
      <c r="A3" t="s">
        <v>625</v>
      </c>
      <c r="C3" s="1718">
        <v>39793</v>
      </c>
    </row>
    <row r="4" spans="1:3" ht="12.75">
      <c r="A4" t="s">
        <v>626</v>
      </c>
      <c r="C4" s="1718">
        <v>39793</v>
      </c>
    </row>
    <row r="5" spans="1:3" ht="12.75">
      <c r="A5" t="s">
        <v>627</v>
      </c>
      <c r="C5" s="1718">
        <v>39794</v>
      </c>
    </row>
    <row r="6" spans="1:3" ht="12.75">
      <c r="A6" t="s">
        <v>628</v>
      </c>
      <c r="C6" s="1718">
        <v>39794</v>
      </c>
    </row>
    <row r="8" ht="18">
      <c r="B8" s="1515" t="s">
        <v>622</v>
      </c>
    </row>
    <row r="10" spans="1:3" ht="15.75">
      <c r="A10" s="1513" t="s">
        <v>578</v>
      </c>
      <c r="B10" s="1513" t="s">
        <v>589</v>
      </c>
      <c r="C10" s="1514"/>
    </row>
    <row r="11" ht="12.75">
      <c r="B11" t="s">
        <v>606</v>
      </c>
    </row>
    <row r="12" ht="12.75">
      <c r="B12" t="s">
        <v>600</v>
      </c>
    </row>
    <row r="13" ht="12.75">
      <c r="B13" t="s">
        <v>602</v>
      </c>
    </row>
    <row r="14" ht="12.75">
      <c r="B14" t="s">
        <v>601</v>
      </c>
    </row>
    <row r="15" ht="12.75">
      <c r="B15" t="s">
        <v>603</v>
      </c>
    </row>
    <row r="16" ht="12.75">
      <c r="B16" t="s">
        <v>604</v>
      </c>
    </row>
    <row r="17" ht="12.75">
      <c r="B17" t="s">
        <v>605</v>
      </c>
    </row>
    <row r="18" spans="1:2" s="697" customFormat="1" ht="15.75">
      <c r="A18" s="1513" t="s">
        <v>579</v>
      </c>
      <c r="B18" s="1513" t="s">
        <v>590</v>
      </c>
    </row>
    <row r="19" ht="12.75">
      <c r="B19" t="s">
        <v>606</v>
      </c>
    </row>
    <row r="20" ht="12.75">
      <c r="B20" t="s">
        <v>607</v>
      </c>
    </row>
    <row r="21" ht="12.75">
      <c r="B21" t="s">
        <v>608</v>
      </c>
    </row>
    <row r="22" spans="1:2" ht="15.75">
      <c r="A22" s="1513" t="s">
        <v>580</v>
      </c>
      <c r="B22" s="1513" t="s">
        <v>591</v>
      </c>
    </row>
    <row r="23" ht="12.75">
      <c r="B23" t="s">
        <v>606</v>
      </c>
    </row>
    <row r="24" ht="12.75">
      <c r="B24" t="s">
        <v>609</v>
      </c>
    </row>
    <row r="25" ht="12.75">
      <c r="B25" t="s">
        <v>610</v>
      </c>
    </row>
    <row r="26" ht="12.75">
      <c r="B26" t="s">
        <v>611</v>
      </c>
    </row>
    <row r="27" ht="12.75">
      <c r="B27" t="s">
        <v>612</v>
      </c>
    </row>
    <row r="28" spans="1:2" ht="15.75">
      <c r="A28" s="1513" t="s">
        <v>581</v>
      </c>
      <c r="B28" s="1513" t="s">
        <v>592</v>
      </c>
    </row>
    <row r="29" ht="12.75">
      <c r="B29" t="s">
        <v>606</v>
      </c>
    </row>
    <row r="30" ht="12.75">
      <c r="B30" t="s">
        <v>613</v>
      </c>
    </row>
    <row r="31" ht="12.75">
      <c r="B31" t="s">
        <v>614</v>
      </c>
    </row>
    <row r="32" spans="1:2" ht="15.75">
      <c r="A32" s="1513" t="s">
        <v>582</v>
      </c>
      <c r="B32" s="1513" t="s">
        <v>593</v>
      </c>
    </row>
    <row r="33" ht="12.75">
      <c r="B33" t="s">
        <v>606</v>
      </c>
    </row>
    <row r="34" ht="12.75">
      <c r="B34" t="s">
        <v>615</v>
      </c>
    </row>
    <row r="35" ht="12.75">
      <c r="B35" t="s">
        <v>616</v>
      </c>
    </row>
    <row r="36" spans="1:2" ht="15.75">
      <c r="A36" s="1513" t="s">
        <v>583</v>
      </c>
      <c r="B36" s="1513" t="s">
        <v>594</v>
      </c>
    </row>
    <row r="37" ht="12.75">
      <c r="B37" t="s">
        <v>606</v>
      </c>
    </row>
    <row r="38" ht="12.75">
      <c r="B38" t="s">
        <v>617</v>
      </c>
    </row>
    <row r="39" ht="12.75">
      <c r="B39" t="s">
        <v>618</v>
      </c>
    </row>
    <row r="40" spans="1:2" ht="15.75">
      <c r="A40" s="1513" t="s">
        <v>584</v>
      </c>
      <c r="B40" s="1513" t="s">
        <v>595</v>
      </c>
    </row>
    <row r="41" spans="1:2" ht="15.75">
      <c r="A41" s="1513" t="s">
        <v>585</v>
      </c>
      <c r="B41" s="1513" t="s">
        <v>596</v>
      </c>
    </row>
    <row r="42" spans="1:2" ht="15.75">
      <c r="A42" s="1513" t="s">
        <v>586</v>
      </c>
      <c r="B42" s="1513" t="s">
        <v>597</v>
      </c>
    </row>
    <row r="43" spans="1:2" ht="15.75">
      <c r="A43" s="1513" t="s">
        <v>587</v>
      </c>
      <c r="B43" s="1513" t="s">
        <v>598</v>
      </c>
    </row>
    <row r="44" ht="12.75">
      <c r="B44" t="s">
        <v>606</v>
      </c>
    </row>
    <row r="45" ht="12.75">
      <c r="B45" t="s">
        <v>619</v>
      </c>
    </row>
    <row r="46" ht="12.75">
      <c r="B46" t="s">
        <v>620</v>
      </c>
    </row>
    <row r="47" ht="12.75">
      <c r="B47" t="s">
        <v>621</v>
      </c>
    </row>
    <row r="48" spans="1:2" ht="15.75">
      <c r="A48" s="1513" t="s">
        <v>588</v>
      </c>
      <c r="B48" s="1513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88" zoomScaleNormal="88" zoomScalePageLayoutView="0" workbookViewId="0" topLeftCell="F1">
      <selection activeCell="A1" sqref="A1:W53"/>
    </sheetView>
  </sheetViews>
  <sheetFormatPr defaultColWidth="9.140625" defaultRowHeight="12.75"/>
  <cols>
    <col min="1" max="1" width="3.140625" style="34" customWidth="1"/>
    <col min="2" max="2" width="3.421875" style="33" customWidth="1"/>
    <col min="3" max="3" width="7.28125" style="0" customWidth="1"/>
    <col min="4" max="4" width="2.28125" style="0" customWidth="1"/>
    <col min="5" max="5" width="34.57421875" style="0" customWidth="1"/>
    <col min="6" max="6" width="3.57421875" style="0" bestFit="1" customWidth="1"/>
    <col min="7" max="7" width="8.421875" style="0" bestFit="1" customWidth="1"/>
    <col min="8" max="8" width="3.57421875" style="0" bestFit="1" customWidth="1"/>
    <col min="9" max="9" width="7.28125" style="0" bestFit="1" customWidth="1"/>
    <col min="10" max="10" width="4.7109375" style="0" customWidth="1"/>
    <col min="11" max="11" width="8.00390625" style="0" bestFit="1" customWidth="1"/>
    <col min="12" max="12" width="3.57421875" style="0" bestFit="1" customWidth="1"/>
    <col min="13" max="13" width="7.28125" style="0" bestFit="1" customWidth="1"/>
    <col min="14" max="14" width="3.57421875" style="0" bestFit="1" customWidth="1"/>
    <col min="15" max="15" width="7.28125" style="0" bestFit="1" customWidth="1"/>
    <col min="16" max="16" width="7.421875" style="0" customWidth="1"/>
    <col min="17" max="17" width="9.57421875" style="0" bestFit="1" customWidth="1"/>
    <col min="18" max="18" width="7.28125" style="287" customWidth="1"/>
    <col min="19" max="19" width="9.57421875" style="0" bestFit="1" customWidth="1"/>
    <col min="20" max="20" width="8.00390625" style="0" bestFit="1" customWidth="1"/>
    <col min="21" max="21" width="10.57421875" style="0" bestFit="1" customWidth="1"/>
    <col min="22" max="22" width="9.7109375" style="0" customWidth="1"/>
    <col min="23" max="23" width="11.140625" style="0" bestFit="1" customWidth="1"/>
  </cols>
  <sheetData>
    <row r="1" spans="11:18" ht="12.75">
      <c r="K1" s="533"/>
      <c r="L1" s="287"/>
      <c r="Q1" s="87"/>
      <c r="R1" s="347"/>
    </row>
    <row r="2" spans="2:18" ht="18.75">
      <c r="B2" s="538" t="s">
        <v>415</v>
      </c>
      <c r="L2" s="287"/>
      <c r="R2" s="347"/>
    </row>
    <row r="3" ht="13.5" thickBot="1">
      <c r="L3" s="287"/>
    </row>
    <row r="4" spans="1:23" ht="13.5" customHeight="1" thickBot="1">
      <c r="A4" s="1596" t="s">
        <v>264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1088"/>
      <c r="M4" s="797"/>
      <c r="N4" s="797"/>
      <c r="O4" s="797"/>
      <c r="P4" s="797"/>
      <c r="Q4" s="798"/>
      <c r="R4" s="404"/>
      <c r="S4" s="403"/>
      <c r="T4" s="403"/>
      <c r="U4" s="403"/>
      <c r="V4" s="601" t="s">
        <v>241</v>
      </c>
      <c r="W4" s="601" t="s">
        <v>264</v>
      </c>
    </row>
    <row r="5" spans="1:23" ht="18.75" customHeight="1">
      <c r="A5" s="785"/>
      <c r="B5" s="787"/>
      <c r="C5" s="788"/>
      <c r="D5" s="789"/>
      <c r="E5" s="786"/>
      <c r="F5" s="1597" t="s">
        <v>40</v>
      </c>
      <c r="G5" s="1598"/>
      <c r="H5" s="1598"/>
      <c r="I5" s="1598"/>
      <c r="J5" s="1598"/>
      <c r="K5" s="1598"/>
      <c r="L5" s="799"/>
      <c r="M5" s="637"/>
      <c r="N5" s="637"/>
      <c r="O5" s="637"/>
      <c r="P5" s="637"/>
      <c r="Q5" s="638"/>
      <c r="R5" s="1090" t="s">
        <v>39</v>
      </c>
      <c r="S5" s="635"/>
      <c r="T5" s="635"/>
      <c r="U5" s="635"/>
      <c r="V5" s="1095"/>
      <c r="W5" s="1095"/>
    </row>
    <row r="6" spans="1:23" ht="13.5" thickBot="1">
      <c r="A6" s="1065"/>
      <c r="B6" s="1066" t="s">
        <v>185</v>
      </c>
      <c r="C6" s="1067" t="s">
        <v>37</v>
      </c>
      <c r="D6" s="1086"/>
      <c r="E6" s="1087"/>
      <c r="F6" s="1610" t="s">
        <v>38</v>
      </c>
      <c r="G6" s="1611"/>
      <c r="H6" s="1611"/>
      <c r="I6" s="1611"/>
      <c r="J6" s="1611"/>
      <c r="K6" s="1611"/>
      <c r="L6" s="636"/>
      <c r="M6" s="632"/>
      <c r="N6" s="632"/>
      <c r="O6" s="632"/>
      <c r="P6" s="632"/>
      <c r="Q6" s="633"/>
      <c r="R6" s="407"/>
      <c r="S6" s="1091"/>
      <c r="T6" s="1091"/>
      <c r="U6" s="1091"/>
      <c r="V6" s="1095">
        <v>2009</v>
      </c>
      <c r="W6" s="1095">
        <v>2009</v>
      </c>
    </row>
    <row r="7" spans="1:23" ht="12.75">
      <c r="A7" s="267"/>
      <c r="B7" s="268" t="s">
        <v>186</v>
      </c>
      <c r="C7" s="269" t="s">
        <v>184</v>
      </c>
      <c r="D7" s="270"/>
      <c r="E7" s="271" t="s">
        <v>30</v>
      </c>
      <c r="F7" s="1516">
        <v>610</v>
      </c>
      <c r="G7" s="548"/>
      <c r="H7" s="1518">
        <v>620</v>
      </c>
      <c r="I7" s="546"/>
      <c r="J7" s="1518">
        <v>630</v>
      </c>
      <c r="K7" s="546"/>
      <c r="L7" s="1518">
        <v>640</v>
      </c>
      <c r="M7" s="552"/>
      <c r="N7" s="1612">
        <v>650</v>
      </c>
      <c r="O7" s="552"/>
      <c r="P7" s="1607" t="s">
        <v>28</v>
      </c>
      <c r="Q7" s="1607" t="s">
        <v>28</v>
      </c>
      <c r="R7" s="1608">
        <v>713</v>
      </c>
      <c r="S7" s="1520">
        <v>714</v>
      </c>
      <c r="T7" s="1607" t="s">
        <v>28</v>
      </c>
      <c r="U7" s="1607" t="s">
        <v>28</v>
      </c>
      <c r="V7" s="1607" t="s">
        <v>28</v>
      </c>
      <c r="W7" s="1607" t="s">
        <v>28</v>
      </c>
    </row>
    <row r="8" spans="1:23" ht="13.5" thickBot="1">
      <c r="A8" s="272"/>
      <c r="B8" s="273"/>
      <c r="C8" s="274"/>
      <c r="D8" s="275"/>
      <c r="E8" s="276"/>
      <c r="F8" s="1517"/>
      <c r="G8" s="549"/>
      <c r="H8" s="1519"/>
      <c r="I8" s="547"/>
      <c r="J8" s="1519"/>
      <c r="K8" s="547"/>
      <c r="L8" s="1519"/>
      <c r="M8" s="553"/>
      <c r="N8" s="1613"/>
      <c r="O8" s="553"/>
      <c r="P8" s="1522"/>
      <c r="Q8" s="1522"/>
      <c r="R8" s="1609"/>
      <c r="S8" s="1519"/>
      <c r="T8" s="1522"/>
      <c r="U8" s="1522"/>
      <c r="V8" s="1522"/>
      <c r="W8" s="1522"/>
    </row>
    <row r="9" spans="1:23" ht="16.5" thickBot="1" thickTop="1">
      <c r="A9" s="168">
        <v>1</v>
      </c>
      <c r="B9" s="351" t="s">
        <v>416</v>
      </c>
      <c r="C9" s="220"/>
      <c r="D9" s="221"/>
      <c r="E9" s="222"/>
      <c r="F9" s="283">
        <f aca="true" t="shared" si="0" ref="F9:Q9">F10</f>
        <v>0</v>
      </c>
      <c r="G9" s="801">
        <f t="shared" si="0"/>
        <v>0</v>
      </c>
      <c r="H9" s="223">
        <f t="shared" si="0"/>
        <v>0</v>
      </c>
      <c r="I9" s="715">
        <f t="shared" si="0"/>
        <v>0</v>
      </c>
      <c r="J9" s="223">
        <f t="shared" si="0"/>
        <v>753</v>
      </c>
      <c r="K9" s="715">
        <f t="shared" si="0"/>
        <v>0</v>
      </c>
      <c r="L9" s="223">
        <f t="shared" si="0"/>
        <v>0</v>
      </c>
      <c r="M9" s="815">
        <f t="shared" si="0"/>
        <v>0</v>
      </c>
      <c r="N9" s="332">
        <f t="shared" si="0"/>
        <v>0</v>
      </c>
      <c r="O9" s="815">
        <f t="shared" si="0"/>
        <v>0</v>
      </c>
      <c r="P9" s="332">
        <f>P10</f>
        <v>753</v>
      </c>
      <c r="Q9" s="834">
        <f t="shared" si="0"/>
        <v>24.99502091216889</v>
      </c>
      <c r="R9" s="283">
        <f aca="true" t="shared" si="1" ref="R9:W9">R10</f>
        <v>500</v>
      </c>
      <c r="S9" s="801">
        <f t="shared" si="1"/>
        <v>16.596959437031135</v>
      </c>
      <c r="T9" s="493">
        <f t="shared" si="1"/>
        <v>500</v>
      </c>
      <c r="U9" s="834">
        <f t="shared" si="1"/>
        <v>16.596959437031135</v>
      </c>
      <c r="V9" s="426">
        <f t="shared" si="1"/>
        <v>1253</v>
      </c>
      <c r="W9" s="671">
        <f t="shared" si="1"/>
        <v>41.59198034920003</v>
      </c>
    </row>
    <row r="10" spans="1:23" ht="13.5" thickTop="1">
      <c r="A10" s="169">
        <f aca="true" t="shared" si="2" ref="A10:A18">A9+1</f>
        <v>2</v>
      </c>
      <c r="B10" s="277">
        <v>1</v>
      </c>
      <c r="C10" s="278" t="s">
        <v>207</v>
      </c>
      <c r="D10" s="279"/>
      <c r="E10" s="280"/>
      <c r="F10" s="323">
        <f>F11</f>
        <v>0</v>
      </c>
      <c r="G10" s="802">
        <f>G11</f>
        <v>0</v>
      </c>
      <c r="H10" s="324"/>
      <c r="I10" s="806"/>
      <c r="J10" s="324">
        <f>J11</f>
        <v>753</v>
      </c>
      <c r="K10" s="806"/>
      <c r="L10" s="324"/>
      <c r="M10" s="816"/>
      <c r="N10" s="331"/>
      <c r="O10" s="816"/>
      <c r="P10" s="331">
        <f>P11</f>
        <v>753</v>
      </c>
      <c r="Q10" s="835">
        <f>Q11</f>
        <v>24.99502091216889</v>
      </c>
      <c r="R10" s="323">
        <f>R11</f>
        <v>500</v>
      </c>
      <c r="S10" s="802">
        <f>S11</f>
        <v>16.596959437031135</v>
      </c>
      <c r="T10" s="498">
        <f>R10</f>
        <v>500</v>
      </c>
      <c r="U10" s="835">
        <f>S10</f>
        <v>16.596959437031135</v>
      </c>
      <c r="V10" s="317">
        <f>V11</f>
        <v>1253</v>
      </c>
      <c r="W10" s="863">
        <f>W11</f>
        <v>41.59198034920003</v>
      </c>
    </row>
    <row r="11" spans="1:23" ht="12.75">
      <c r="A11" s="169">
        <f t="shared" si="2"/>
        <v>3</v>
      </c>
      <c r="B11" s="166"/>
      <c r="C11" s="171" t="s">
        <v>12</v>
      </c>
      <c r="D11" s="173" t="s">
        <v>13</v>
      </c>
      <c r="E11" s="211"/>
      <c r="F11" s="182">
        <f>SUM(F12:F14)</f>
        <v>0</v>
      </c>
      <c r="G11" s="1089">
        <f aca="true" t="shared" si="3" ref="G11:Q11">SUM(G12:G14)</f>
        <v>0</v>
      </c>
      <c r="H11" s="182">
        <f t="shared" si="3"/>
        <v>0</v>
      </c>
      <c r="I11" s="1089">
        <f t="shared" si="3"/>
        <v>0</v>
      </c>
      <c r="J11" s="182">
        <f t="shared" si="3"/>
        <v>753</v>
      </c>
      <c r="K11" s="1089">
        <f t="shared" si="3"/>
        <v>24.99502091216889</v>
      </c>
      <c r="L11" s="182">
        <f t="shared" si="3"/>
        <v>0</v>
      </c>
      <c r="M11" s="1089">
        <f t="shared" si="3"/>
        <v>0</v>
      </c>
      <c r="N11" s="182">
        <f t="shared" si="3"/>
        <v>0</v>
      </c>
      <c r="O11" s="1089">
        <f t="shared" si="3"/>
        <v>0</v>
      </c>
      <c r="P11" s="182">
        <f t="shared" si="3"/>
        <v>753</v>
      </c>
      <c r="Q11" s="1089">
        <f t="shared" si="3"/>
        <v>24.99502091216889</v>
      </c>
      <c r="R11" s="204">
        <f>SUM(R12:R14)</f>
        <v>500</v>
      </c>
      <c r="S11" s="1096">
        <f>SUM(S12:S14)</f>
        <v>16.596959437031135</v>
      </c>
      <c r="T11" s="204">
        <f>R11</f>
        <v>500</v>
      </c>
      <c r="U11" s="1096">
        <f>S11</f>
        <v>16.596959437031135</v>
      </c>
      <c r="V11" s="204">
        <f>P11+T11</f>
        <v>1253</v>
      </c>
      <c r="W11" s="1096">
        <f>SUM(W12:W14)</f>
        <v>41.59198034920003</v>
      </c>
    </row>
    <row r="12" spans="1:23" ht="12.75">
      <c r="A12" s="169">
        <f t="shared" si="2"/>
        <v>4</v>
      </c>
      <c r="B12" s="165"/>
      <c r="C12" s="209"/>
      <c r="D12" s="6" t="s">
        <v>31</v>
      </c>
      <c r="E12" s="193" t="s">
        <v>417</v>
      </c>
      <c r="F12" s="29"/>
      <c r="G12" s="644"/>
      <c r="H12" s="10"/>
      <c r="I12" s="649">
        <f>H12/30.126</f>
        <v>0</v>
      </c>
      <c r="J12" s="7">
        <v>557</v>
      </c>
      <c r="K12" s="811">
        <f>J12/30.126</f>
        <v>18.489012812852685</v>
      </c>
      <c r="L12" s="35"/>
      <c r="M12" s="1083">
        <f>L12/30.126</f>
        <v>0</v>
      </c>
      <c r="N12" s="11"/>
      <c r="O12" s="661">
        <f>N12/30.126</f>
        <v>0</v>
      </c>
      <c r="P12" s="11">
        <f>F12+H12+J12+L12+N12</f>
        <v>557</v>
      </c>
      <c r="Q12" s="666">
        <f>P12/30.126</f>
        <v>18.489012812852685</v>
      </c>
      <c r="R12" s="29"/>
      <c r="S12" s="644">
        <f>R12/30.126</f>
        <v>0</v>
      </c>
      <c r="T12" s="495">
        <f>SUM(R12:S12)</f>
        <v>0</v>
      </c>
      <c r="U12" s="1097">
        <f>SUM(S12:T12)</f>
        <v>0</v>
      </c>
      <c r="V12" s="189">
        <f>P12+T12</f>
        <v>557</v>
      </c>
      <c r="W12" s="674">
        <f>Q12+U12</f>
        <v>18.489012812852685</v>
      </c>
    </row>
    <row r="13" spans="1:23" ht="12.75">
      <c r="A13" s="169">
        <f t="shared" si="2"/>
        <v>5</v>
      </c>
      <c r="B13" s="165"/>
      <c r="C13" s="196"/>
      <c r="D13" s="74" t="s">
        <v>32</v>
      </c>
      <c r="E13" s="192" t="s">
        <v>418</v>
      </c>
      <c r="F13" s="30"/>
      <c r="G13" s="644"/>
      <c r="H13" s="14"/>
      <c r="I13" s="649">
        <f>H13/30.126</f>
        <v>0</v>
      </c>
      <c r="J13" s="8">
        <v>196</v>
      </c>
      <c r="K13" s="811">
        <f>J13/30.126</f>
        <v>6.506008099316205</v>
      </c>
      <c r="L13" s="178"/>
      <c r="M13" s="1083">
        <f>L13/30.126</f>
        <v>0</v>
      </c>
      <c r="N13" s="318"/>
      <c r="O13" s="661">
        <f>N13/30.126</f>
        <v>0</v>
      </c>
      <c r="P13" s="11">
        <f>F13+H13+J13+L13+N13</f>
        <v>196</v>
      </c>
      <c r="Q13" s="666">
        <f>P13/30.126</f>
        <v>6.506008099316205</v>
      </c>
      <c r="R13" s="29"/>
      <c r="S13" s="644">
        <f>R13/30.126</f>
        <v>0</v>
      </c>
      <c r="T13" s="495">
        <f>SUM(R13:S13)</f>
        <v>0</v>
      </c>
      <c r="U13" s="1097">
        <f>SUM(S13:T13)</f>
        <v>0</v>
      </c>
      <c r="V13" s="189">
        <f>P13+T13</f>
        <v>196</v>
      </c>
      <c r="W13" s="674">
        <f>Q13+U13</f>
        <v>6.506008099316205</v>
      </c>
    </row>
    <row r="14" spans="1:23" ht="13.5" thickBot="1">
      <c r="A14" s="169">
        <f t="shared" si="2"/>
        <v>6</v>
      </c>
      <c r="B14" s="390"/>
      <c r="C14" s="1092"/>
      <c r="D14" s="225" t="s">
        <v>33</v>
      </c>
      <c r="E14" s="337" t="s">
        <v>419</v>
      </c>
      <c r="F14" s="32"/>
      <c r="G14" s="1080"/>
      <c r="H14" s="26"/>
      <c r="I14" s="1081">
        <f>H14/30.126</f>
        <v>0</v>
      </c>
      <c r="J14" s="27"/>
      <c r="K14" s="1082">
        <f>J14/30.126</f>
        <v>0</v>
      </c>
      <c r="L14" s="217"/>
      <c r="M14" s="1084">
        <f>L14/30.126</f>
        <v>0</v>
      </c>
      <c r="N14" s="1093"/>
      <c r="O14" s="1094">
        <f>N14/30.126</f>
        <v>0</v>
      </c>
      <c r="P14" s="26">
        <f>F14+H14+J14+L14+N14</f>
        <v>0</v>
      </c>
      <c r="Q14" s="1085">
        <f>P14/30.126</f>
        <v>0</v>
      </c>
      <c r="R14" s="32">
        <v>500</v>
      </c>
      <c r="S14" s="1081">
        <f>R14/30.126</f>
        <v>16.596959437031135</v>
      </c>
      <c r="T14" s="490">
        <f aca="true" t="shared" si="4" ref="T14:U16">R14</f>
        <v>500</v>
      </c>
      <c r="U14" s="1085">
        <f t="shared" si="4"/>
        <v>16.596959437031135</v>
      </c>
      <c r="V14" s="218">
        <f>T14</f>
        <v>500</v>
      </c>
      <c r="W14" s="1098">
        <f>Q14+U14</f>
        <v>16.596959437031135</v>
      </c>
    </row>
    <row r="15" spans="1:23" ht="12.75">
      <c r="A15" s="169">
        <f t="shared" si="2"/>
        <v>7</v>
      </c>
      <c r="B15" s="277">
        <v>2</v>
      </c>
      <c r="C15" s="278" t="s">
        <v>420</v>
      </c>
      <c r="D15" s="279"/>
      <c r="E15" s="280"/>
      <c r="F15" s="323">
        <f>F16</f>
        <v>0</v>
      </c>
      <c r="G15" s="802">
        <f>G16</f>
        <v>0</v>
      </c>
      <c r="H15" s="324"/>
      <c r="I15" s="806"/>
      <c r="J15" s="324">
        <f>J16</f>
        <v>0</v>
      </c>
      <c r="K15" s="806"/>
      <c r="L15" s="324"/>
      <c r="M15" s="816"/>
      <c r="N15" s="331"/>
      <c r="O15" s="816"/>
      <c r="P15" s="331">
        <f>P16</f>
        <v>0</v>
      </c>
      <c r="Q15" s="835">
        <f>Q16</f>
        <v>0</v>
      </c>
      <c r="R15" s="323">
        <f>R16</f>
        <v>0</v>
      </c>
      <c r="S15" s="802">
        <f>S16</f>
        <v>0</v>
      </c>
      <c r="T15" s="498">
        <f t="shared" si="4"/>
        <v>0</v>
      </c>
      <c r="U15" s="835">
        <f t="shared" si="4"/>
        <v>0</v>
      </c>
      <c r="V15" s="317">
        <f>V16</f>
        <v>0</v>
      </c>
      <c r="W15" s="863">
        <f>W16</f>
        <v>0</v>
      </c>
    </row>
    <row r="16" spans="1:23" ht="12.75">
      <c r="A16" s="169">
        <f t="shared" si="2"/>
        <v>8</v>
      </c>
      <c r="B16" s="166"/>
      <c r="C16" s="171" t="s">
        <v>421</v>
      </c>
      <c r="D16" s="173" t="s">
        <v>13</v>
      </c>
      <c r="E16" s="211"/>
      <c r="F16" s="182">
        <f aca="true" t="shared" si="5" ref="F16:S16">SUM(F17:F18)</f>
        <v>0</v>
      </c>
      <c r="G16" s="1089">
        <f t="shared" si="5"/>
        <v>0</v>
      </c>
      <c r="H16" s="182">
        <f t="shared" si="5"/>
        <v>0</v>
      </c>
      <c r="I16" s="1089">
        <f t="shared" si="5"/>
        <v>0</v>
      </c>
      <c r="J16" s="182">
        <f t="shared" si="5"/>
        <v>0</v>
      </c>
      <c r="K16" s="1089">
        <f t="shared" si="5"/>
        <v>0</v>
      </c>
      <c r="L16" s="182">
        <f t="shared" si="5"/>
        <v>0</v>
      </c>
      <c r="M16" s="1089">
        <f t="shared" si="5"/>
        <v>0</v>
      </c>
      <c r="N16" s="182">
        <f t="shared" si="5"/>
        <v>0</v>
      </c>
      <c r="O16" s="1089">
        <f t="shared" si="5"/>
        <v>0</v>
      </c>
      <c r="P16" s="182">
        <f t="shared" si="5"/>
        <v>0</v>
      </c>
      <c r="Q16" s="1089">
        <f t="shared" si="5"/>
        <v>0</v>
      </c>
      <c r="R16" s="204">
        <f t="shared" si="5"/>
        <v>0</v>
      </c>
      <c r="S16" s="1096">
        <f t="shared" si="5"/>
        <v>0</v>
      </c>
      <c r="T16" s="204">
        <f t="shared" si="4"/>
        <v>0</v>
      </c>
      <c r="U16" s="1096">
        <f t="shared" si="4"/>
        <v>0</v>
      </c>
      <c r="V16" s="204">
        <f aca="true" t="shared" si="6" ref="V16:W18">T16</f>
        <v>0</v>
      </c>
      <c r="W16" s="1096">
        <f t="shared" si="6"/>
        <v>0</v>
      </c>
    </row>
    <row r="17" spans="1:23" ht="12.75">
      <c r="A17" s="169">
        <f t="shared" si="2"/>
        <v>9</v>
      </c>
      <c r="B17" s="165"/>
      <c r="C17" s="209"/>
      <c r="D17" s="6" t="s">
        <v>31</v>
      </c>
      <c r="E17" s="193" t="s">
        <v>422</v>
      </c>
      <c r="F17" s="29"/>
      <c r="G17" s="644"/>
      <c r="H17" s="10"/>
      <c r="I17" s="649">
        <f>H17/30.126</f>
        <v>0</v>
      </c>
      <c r="J17" s="7"/>
      <c r="K17" s="811">
        <f>J17/30.126</f>
        <v>0</v>
      </c>
      <c r="L17" s="35"/>
      <c r="M17" s="1083">
        <f>L17/30.126</f>
        <v>0</v>
      </c>
      <c r="N17" s="11"/>
      <c r="O17" s="661">
        <f>N17/30.126</f>
        <v>0</v>
      </c>
      <c r="P17" s="11">
        <f>F17+H17+J17+L17+N17</f>
        <v>0</v>
      </c>
      <c r="Q17" s="666">
        <f>P17/30.126</f>
        <v>0</v>
      </c>
      <c r="R17" s="29"/>
      <c r="S17" s="644">
        <f>R17/30.126</f>
        <v>0</v>
      </c>
      <c r="T17" s="495">
        <f>SUM(R17:S17)</f>
        <v>0</v>
      </c>
      <c r="U17" s="1097">
        <f>SUM(S17:T17)</f>
        <v>0</v>
      </c>
      <c r="V17" s="189">
        <f t="shared" si="6"/>
        <v>0</v>
      </c>
      <c r="W17" s="674">
        <f t="shared" si="6"/>
        <v>0</v>
      </c>
    </row>
    <row r="18" spans="1:23" ht="13.5" thickBot="1">
      <c r="A18" s="170">
        <f t="shared" si="2"/>
        <v>10</v>
      </c>
      <c r="B18" s="226"/>
      <c r="C18" s="1092"/>
      <c r="D18" s="225" t="s">
        <v>32</v>
      </c>
      <c r="E18" s="337" t="s">
        <v>423</v>
      </c>
      <c r="F18" s="32"/>
      <c r="G18" s="1080"/>
      <c r="H18" s="26"/>
      <c r="I18" s="1081">
        <f>H18/30.126</f>
        <v>0</v>
      </c>
      <c r="J18" s="27"/>
      <c r="K18" s="1082">
        <f>J18/30.126</f>
        <v>0</v>
      </c>
      <c r="L18" s="217"/>
      <c r="M18" s="1084">
        <f>L18/30.126</f>
        <v>0</v>
      </c>
      <c r="N18" s="1093"/>
      <c r="O18" s="1094">
        <f>N18/30.126</f>
        <v>0</v>
      </c>
      <c r="P18" s="1093">
        <f>F18+H18+J18+L18+N18</f>
        <v>0</v>
      </c>
      <c r="Q18" s="1085">
        <f>P18/30.126</f>
        <v>0</v>
      </c>
      <c r="R18" s="32"/>
      <c r="S18" s="1080">
        <f>R18/30.126</f>
        <v>0</v>
      </c>
      <c r="T18" s="490">
        <f>SUM(R18:S18)</f>
        <v>0</v>
      </c>
      <c r="U18" s="1085">
        <f>SUM(S18:T18)</f>
        <v>0</v>
      </c>
      <c r="V18" s="218">
        <f t="shared" si="6"/>
        <v>0</v>
      </c>
      <c r="W18" s="1098">
        <f t="shared" si="6"/>
        <v>0</v>
      </c>
    </row>
    <row r="20" ht="13.5" thickBot="1"/>
    <row r="21" spans="1:23" ht="24.75" thickBot="1">
      <c r="A21" s="1596" t="s">
        <v>345</v>
      </c>
      <c r="B21" s="1580"/>
      <c r="C21" s="1580"/>
      <c r="D21" s="1580"/>
      <c r="E21" s="1580"/>
      <c r="F21" s="1580"/>
      <c r="G21" s="1580"/>
      <c r="H21" s="1580"/>
      <c r="I21" s="1580"/>
      <c r="J21" s="1580"/>
      <c r="K21" s="1580"/>
      <c r="L21" s="1088"/>
      <c r="M21" s="797"/>
      <c r="N21" s="797"/>
      <c r="O21" s="797"/>
      <c r="P21" s="797"/>
      <c r="Q21" s="798"/>
      <c r="R21" s="404"/>
      <c r="S21" s="403"/>
      <c r="T21" s="403"/>
      <c r="U21" s="403"/>
      <c r="V21" s="601" t="s">
        <v>424</v>
      </c>
      <c r="W21" s="601" t="s">
        <v>425</v>
      </c>
    </row>
    <row r="22" spans="1:23" ht="18.75">
      <c r="A22" s="785"/>
      <c r="B22" s="787"/>
      <c r="C22" s="788"/>
      <c r="D22" s="789"/>
      <c r="E22" s="786"/>
      <c r="F22" s="1597" t="s">
        <v>40</v>
      </c>
      <c r="G22" s="1598"/>
      <c r="H22" s="1598"/>
      <c r="I22" s="1598"/>
      <c r="J22" s="1598"/>
      <c r="K22" s="1598"/>
      <c r="L22" s="1046"/>
      <c r="M22" s="637"/>
      <c r="N22" s="637"/>
      <c r="O22" s="637"/>
      <c r="P22" s="637"/>
      <c r="Q22" s="638"/>
      <c r="R22" s="1090" t="s">
        <v>39</v>
      </c>
      <c r="S22" s="635"/>
      <c r="T22" s="635"/>
      <c r="U22" s="635"/>
      <c r="V22" s="1095"/>
      <c r="W22" s="1095"/>
    </row>
    <row r="23" spans="1:23" ht="13.5" thickBot="1">
      <c r="A23" s="1065"/>
      <c r="B23" s="1066" t="s">
        <v>185</v>
      </c>
      <c r="C23" s="1067" t="s">
        <v>37</v>
      </c>
      <c r="D23" s="1086"/>
      <c r="E23" s="1087"/>
      <c r="F23" s="1610" t="s">
        <v>38</v>
      </c>
      <c r="G23" s="1611"/>
      <c r="H23" s="1611"/>
      <c r="I23" s="1611"/>
      <c r="J23" s="1611"/>
      <c r="K23" s="1611"/>
      <c r="L23" s="636"/>
      <c r="M23" s="632"/>
      <c r="N23" s="632"/>
      <c r="O23" s="632"/>
      <c r="P23" s="632"/>
      <c r="Q23" s="633"/>
      <c r="R23" s="407"/>
      <c r="S23" s="1091"/>
      <c r="T23" s="1091"/>
      <c r="U23" s="1091"/>
      <c r="V23" s="1095">
        <v>2010</v>
      </c>
      <c r="W23" s="1095">
        <v>2010</v>
      </c>
    </row>
    <row r="24" spans="1:23" ht="12.75">
      <c r="A24" s="267"/>
      <c r="B24" s="268" t="s">
        <v>186</v>
      </c>
      <c r="C24" s="269" t="s">
        <v>184</v>
      </c>
      <c r="D24" s="270"/>
      <c r="E24" s="271" t="s">
        <v>30</v>
      </c>
      <c r="F24" s="1516">
        <v>610</v>
      </c>
      <c r="G24" s="548"/>
      <c r="H24" s="1518">
        <v>620</v>
      </c>
      <c r="I24" s="546"/>
      <c r="J24" s="1518">
        <v>630</v>
      </c>
      <c r="K24" s="546"/>
      <c r="L24" s="1518">
        <v>640</v>
      </c>
      <c r="M24" s="552"/>
      <c r="N24" s="1612">
        <v>650</v>
      </c>
      <c r="O24" s="552"/>
      <c r="P24" s="1607" t="s">
        <v>28</v>
      </c>
      <c r="Q24" s="1607" t="s">
        <v>28</v>
      </c>
      <c r="R24" s="1608">
        <v>716</v>
      </c>
      <c r="S24" s="1520">
        <v>716</v>
      </c>
      <c r="T24" s="1607" t="s">
        <v>28</v>
      </c>
      <c r="U24" s="1607" t="s">
        <v>28</v>
      </c>
      <c r="V24" s="1607" t="s">
        <v>28</v>
      </c>
      <c r="W24" s="1607" t="s">
        <v>28</v>
      </c>
    </row>
    <row r="25" spans="1:23" ht="13.5" thickBot="1">
      <c r="A25" s="272"/>
      <c r="B25" s="273"/>
      <c r="C25" s="274"/>
      <c r="D25" s="275"/>
      <c r="E25" s="276"/>
      <c r="F25" s="1517"/>
      <c r="G25" s="549"/>
      <c r="H25" s="1519"/>
      <c r="I25" s="547"/>
      <c r="J25" s="1519"/>
      <c r="K25" s="547"/>
      <c r="L25" s="1519"/>
      <c r="M25" s="553"/>
      <c r="N25" s="1613"/>
      <c r="O25" s="553"/>
      <c r="P25" s="1522"/>
      <c r="Q25" s="1522"/>
      <c r="R25" s="1609"/>
      <c r="S25" s="1519"/>
      <c r="T25" s="1522"/>
      <c r="U25" s="1522"/>
      <c r="V25" s="1522"/>
      <c r="W25" s="1522"/>
    </row>
    <row r="26" spans="1:23" ht="16.5" thickBot="1" thickTop="1">
      <c r="A26" s="168">
        <v>1</v>
      </c>
      <c r="B26" s="351" t="s">
        <v>416</v>
      </c>
      <c r="C26" s="220"/>
      <c r="D26" s="221"/>
      <c r="E26" s="222"/>
      <c r="F26" s="283">
        <f aca="true" t="shared" si="7" ref="F26:R26">F27</f>
        <v>0</v>
      </c>
      <c r="G26" s="801">
        <f t="shared" si="7"/>
        <v>0</v>
      </c>
      <c r="H26" s="223">
        <f t="shared" si="7"/>
        <v>0</v>
      </c>
      <c r="I26" s="715">
        <f t="shared" si="7"/>
        <v>0</v>
      </c>
      <c r="J26" s="223">
        <f t="shared" si="7"/>
        <v>800</v>
      </c>
      <c r="K26" s="715">
        <f t="shared" si="7"/>
        <v>26.555135099249817</v>
      </c>
      <c r="L26" s="223">
        <f t="shared" si="7"/>
        <v>0</v>
      </c>
      <c r="M26" s="815">
        <f t="shared" si="7"/>
        <v>0</v>
      </c>
      <c r="N26" s="332">
        <f t="shared" si="7"/>
        <v>0</v>
      </c>
      <c r="O26" s="815">
        <f t="shared" si="7"/>
        <v>0</v>
      </c>
      <c r="P26" s="332">
        <f t="shared" si="7"/>
        <v>800</v>
      </c>
      <c r="Q26" s="834">
        <f t="shared" si="7"/>
        <v>26.555135099249817</v>
      </c>
      <c r="R26" s="283">
        <f t="shared" si="7"/>
        <v>0</v>
      </c>
      <c r="S26" s="801">
        <f>S32+S27</f>
        <v>165.96959437031134</v>
      </c>
      <c r="T26" s="493">
        <f>T27+T32</f>
        <v>5000</v>
      </c>
      <c r="U26" s="834">
        <f>U27+U32</f>
        <v>165.96959437031134</v>
      </c>
      <c r="V26" s="426">
        <f>P26+T26</f>
        <v>5800</v>
      </c>
      <c r="W26" s="671">
        <f>W27+W32</f>
        <v>192.52472946956115</v>
      </c>
    </row>
    <row r="27" spans="1:23" ht="13.5" thickTop="1">
      <c r="A27" s="169">
        <f aca="true" t="shared" si="8" ref="A27:A35">A26+1</f>
        <v>2</v>
      </c>
      <c r="B27" s="277">
        <v>1</v>
      </c>
      <c r="C27" s="278" t="s">
        <v>207</v>
      </c>
      <c r="D27" s="279"/>
      <c r="E27" s="280"/>
      <c r="F27" s="323">
        <f>F28</f>
        <v>0</v>
      </c>
      <c r="G27" s="802">
        <f>G28</f>
        <v>0</v>
      </c>
      <c r="H27" s="324"/>
      <c r="I27" s="806"/>
      <c r="J27" s="324">
        <f>J28</f>
        <v>800</v>
      </c>
      <c r="K27" s="806">
        <f>K28</f>
        <v>26.555135099249817</v>
      </c>
      <c r="L27" s="324"/>
      <c r="M27" s="816"/>
      <c r="N27" s="331"/>
      <c r="O27" s="816"/>
      <c r="P27" s="331">
        <f>P28</f>
        <v>800</v>
      </c>
      <c r="Q27" s="835">
        <f>Q28</f>
        <v>26.555135099249817</v>
      </c>
      <c r="R27" s="323">
        <f>R28</f>
        <v>0</v>
      </c>
      <c r="S27" s="802">
        <f>S28</f>
        <v>0</v>
      </c>
      <c r="T27" s="498">
        <f>R27</f>
        <v>0</v>
      </c>
      <c r="U27" s="835">
        <f>S27</f>
        <v>0</v>
      </c>
      <c r="V27" s="317">
        <f>P27+T27</f>
        <v>800</v>
      </c>
      <c r="W27" s="863">
        <f>Q27+U27</f>
        <v>26.555135099249817</v>
      </c>
    </row>
    <row r="28" spans="1:23" ht="12.75">
      <c r="A28" s="169">
        <f t="shared" si="8"/>
        <v>3</v>
      </c>
      <c r="B28" s="166"/>
      <c r="C28" s="171" t="s">
        <v>12</v>
      </c>
      <c r="D28" s="173" t="s">
        <v>13</v>
      </c>
      <c r="E28" s="211"/>
      <c r="F28" s="182">
        <f>SUM(F29:F31)</f>
        <v>0</v>
      </c>
      <c r="G28" s="1089">
        <f aca="true" t="shared" si="9" ref="G28:Q28">SUM(G29:G31)</f>
        <v>0</v>
      </c>
      <c r="H28" s="182">
        <f t="shared" si="9"/>
        <v>0</v>
      </c>
      <c r="I28" s="1089">
        <f t="shared" si="9"/>
        <v>0</v>
      </c>
      <c r="J28" s="182">
        <f t="shared" si="9"/>
        <v>800</v>
      </c>
      <c r="K28" s="1089">
        <f t="shared" si="9"/>
        <v>26.555135099249817</v>
      </c>
      <c r="L28" s="182">
        <f t="shared" si="9"/>
        <v>0</v>
      </c>
      <c r="M28" s="1089">
        <f t="shared" si="9"/>
        <v>0</v>
      </c>
      <c r="N28" s="182">
        <f t="shared" si="9"/>
        <v>0</v>
      </c>
      <c r="O28" s="1089">
        <f t="shared" si="9"/>
        <v>0</v>
      </c>
      <c r="P28" s="182">
        <f t="shared" si="9"/>
        <v>800</v>
      </c>
      <c r="Q28" s="1089">
        <f t="shared" si="9"/>
        <v>26.555135099249817</v>
      </c>
      <c r="R28" s="204">
        <f>SUM(R29:R31)</f>
        <v>0</v>
      </c>
      <c r="S28" s="1096">
        <f>SUM(S29:S31)</f>
        <v>0</v>
      </c>
      <c r="T28" s="204">
        <f>R28</f>
        <v>0</v>
      </c>
      <c r="U28" s="1096">
        <f>S28</f>
        <v>0</v>
      </c>
      <c r="V28" s="204">
        <f>P28+T28</f>
        <v>800</v>
      </c>
      <c r="W28" s="1096">
        <f>Q28+U28</f>
        <v>26.555135099249817</v>
      </c>
    </row>
    <row r="29" spans="1:23" ht="12.75">
      <c r="A29" s="169">
        <f t="shared" si="8"/>
        <v>4</v>
      </c>
      <c r="B29" s="165"/>
      <c r="C29" s="209"/>
      <c r="D29" s="6" t="s">
        <v>31</v>
      </c>
      <c r="E29" s="193" t="s">
        <v>417</v>
      </c>
      <c r="F29" s="29"/>
      <c r="G29" s="644"/>
      <c r="H29" s="10"/>
      <c r="I29" s="649">
        <f>H29/30.126</f>
        <v>0</v>
      </c>
      <c r="J29" s="7">
        <v>600</v>
      </c>
      <c r="K29" s="811">
        <f>J29/30.126</f>
        <v>19.91635132443736</v>
      </c>
      <c r="L29" s="35"/>
      <c r="M29" s="1083">
        <f>L29/30.126</f>
        <v>0</v>
      </c>
      <c r="N29" s="11"/>
      <c r="O29" s="661">
        <f>N29/30.126</f>
        <v>0</v>
      </c>
      <c r="P29" s="11">
        <f>F29+H29+J29+L29+N29</f>
        <v>600</v>
      </c>
      <c r="Q29" s="666">
        <f>P29/30.126</f>
        <v>19.91635132443736</v>
      </c>
      <c r="R29" s="29"/>
      <c r="S29" s="644">
        <f>R29/30.126</f>
        <v>0</v>
      </c>
      <c r="T29" s="495">
        <f>SUM(R29:S29)</f>
        <v>0</v>
      </c>
      <c r="U29" s="1097">
        <f>SUM(S29:T29)</f>
        <v>0</v>
      </c>
      <c r="V29" s="189">
        <f>P29+T29</f>
        <v>600</v>
      </c>
      <c r="W29" s="674">
        <f>Q29+U29</f>
        <v>19.91635132443736</v>
      </c>
    </row>
    <row r="30" spans="1:23" ht="12.75">
      <c r="A30" s="169">
        <f t="shared" si="8"/>
        <v>5</v>
      </c>
      <c r="B30" s="165"/>
      <c r="C30" s="196"/>
      <c r="D30" s="74" t="s">
        <v>32</v>
      </c>
      <c r="E30" s="192" t="s">
        <v>418</v>
      </c>
      <c r="F30" s="30"/>
      <c r="G30" s="644"/>
      <c r="H30" s="14"/>
      <c r="I30" s="649">
        <f>H30/30.126</f>
        <v>0</v>
      </c>
      <c r="J30" s="8">
        <v>200</v>
      </c>
      <c r="K30" s="811">
        <f>J30/30.126</f>
        <v>6.638783774812454</v>
      </c>
      <c r="L30" s="178"/>
      <c r="M30" s="1083">
        <f>L30/30.126</f>
        <v>0</v>
      </c>
      <c r="N30" s="318"/>
      <c r="O30" s="661">
        <f>N30/30.126</f>
        <v>0</v>
      </c>
      <c r="P30" s="11">
        <f>F30+H30+J30+L30+N30</f>
        <v>200</v>
      </c>
      <c r="Q30" s="666">
        <f>P30/30.126</f>
        <v>6.638783774812454</v>
      </c>
      <c r="R30" s="29"/>
      <c r="S30" s="644">
        <f>R30/30.126</f>
        <v>0</v>
      </c>
      <c r="T30" s="495">
        <f>SUM(R30:S30)</f>
        <v>0</v>
      </c>
      <c r="U30" s="1097">
        <f>SUM(S30:T30)</f>
        <v>0</v>
      </c>
      <c r="V30" s="189">
        <f>P30+T30</f>
        <v>200</v>
      </c>
      <c r="W30" s="674">
        <f>Q30+U30</f>
        <v>6.638783774812454</v>
      </c>
    </row>
    <row r="31" spans="1:23" ht="13.5" thickBot="1">
      <c r="A31" s="169">
        <f t="shared" si="8"/>
        <v>6</v>
      </c>
      <c r="B31" s="390"/>
      <c r="C31" s="1092"/>
      <c r="D31" s="225" t="s">
        <v>33</v>
      </c>
      <c r="E31" s="337" t="s">
        <v>419</v>
      </c>
      <c r="F31" s="32"/>
      <c r="G31" s="1080"/>
      <c r="H31" s="26"/>
      <c r="I31" s="1081">
        <f>H31/30.126</f>
        <v>0</v>
      </c>
      <c r="J31" s="27"/>
      <c r="K31" s="1082">
        <f>J31/30.126</f>
        <v>0</v>
      </c>
      <c r="L31" s="217"/>
      <c r="M31" s="1084">
        <f>L31/30.126</f>
        <v>0</v>
      </c>
      <c r="N31" s="1093"/>
      <c r="O31" s="1094">
        <f>N31/30.126</f>
        <v>0</v>
      </c>
      <c r="P31" s="26">
        <f>F31+H31+J31+L31+N31</f>
        <v>0</v>
      </c>
      <c r="Q31" s="1085">
        <f>P31/30.126</f>
        <v>0</v>
      </c>
      <c r="R31" s="32">
        <v>0</v>
      </c>
      <c r="S31" s="1081">
        <f>R31/30.126</f>
        <v>0</v>
      </c>
      <c r="T31" s="490">
        <f>R31</f>
        <v>0</v>
      </c>
      <c r="U31" s="1085">
        <f>S31</f>
        <v>0</v>
      </c>
      <c r="V31" s="218">
        <f>T31</f>
        <v>0</v>
      </c>
      <c r="W31" s="1098">
        <f>U31</f>
        <v>0</v>
      </c>
    </row>
    <row r="32" spans="1:23" ht="12.75">
      <c r="A32" s="169">
        <f t="shared" si="8"/>
        <v>7</v>
      </c>
      <c r="B32" s="277">
        <v>2</v>
      </c>
      <c r="C32" s="278" t="s">
        <v>420</v>
      </c>
      <c r="D32" s="279"/>
      <c r="E32" s="280"/>
      <c r="F32" s="323">
        <f>F33</f>
        <v>0</v>
      </c>
      <c r="G32" s="802">
        <f>G33</f>
        <v>0</v>
      </c>
      <c r="H32" s="324"/>
      <c r="I32" s="806"/>
      <c r="J32" s="324">
        <f>J33</f>
        <v>0</v>
      </c>
      <c r="K32" s="806"/>
      <c r="L32" s="324"/>
      <c r="M32" s="816"/>
      <c r="N32" s="331"/>
      <c r="O32" s="816"/>
      <c r="P32" s="331">
        <f>P33</f>
        <v>0</v>
      </c>
      <c r="Q32" s="835">
        <f>Q33</f>
        <v>0</v>
      </c>
      <c r="R32" s="323">
        <f>R33</f>
        <v>5000</v>
      </c>
      <c r="S32" s="802">
        <f>S33</f>
        <v>165.96959437031134</v>
      </c>
      <c r="T32" s="498">
        <f>R32</f>
        <v>5000</v>
      </c>
      <c r="U32" s="835">
        <f>S32</f>
        <v>165.96959437031134</v>
      </c>
      <c r="V32" s="317">
        <f>V33</f>
        <v>5000</v>
      </c>
      <c r="W32" s="863">
        <f>W33</f>
        <v>165.96959437031134</v>
      </c>
    </row>
    <row r="33" spans="1:23" ht="12.75">
      <c r="A33" s="169">
        <f t="shared" si="8"/>
        <v>8</v>
      </c>
      <c r="B33" s="166"/>
      <c r="C33" s="171" t="s">
        <v>421</v>
      </c>
      <c r="D33" s="173" t="s">
        <v>13</v>
      </c>
      <c r="E33" s="211"/>
      <c r="F33" s="182">
        <f aca="true" t="shared" si="10" ref="F33:S33">SUM(F34:F35)</f>
        <v>0</v>
      </c>
      <c r="G33" s="1089">
        <f t="shared" si="10"/>
        <v>0</v>
      </c>
      <c r="H33" s="182">
        <f t="shared" si="10"/>
        <v>0</v>
      </c>
      <c r="I33" s="1089">
        <f t="shared" si="10"/>
        <v>0</v>
      </c>
      <c r="J33" s="182">
        <f t="shared" si="10"/>
        <v>0</v>
      </c>
      <c r="K33" s="1089">
        <f t="shared" si="10"/>
        <v>0</v>
      </c>
      <c r="L33" s="182">
        <f t="shared" si="10"/>
        <v>0</v>
      </c>
      <c r="M33" s="1089">
        <f t="shared" si="10"/>
        <v>0</v>
      </c>
      <c r="N33" s="182">
        <f t="shared" si="10"/>
        <v>0</v>
      </c>
      <c r="O33" s="1089">
        <f t="shared" si="10"/>
        <v>0</v>
      </c>
      <c r="P33" s="182">
        <f t="shared" si="10"/>
        <v>0</v>
      </c>
      <c r="Q33" s="1089">
        <f t="shared" si="10"/>
        <v>0</v>
      </c>
      <c r="R33" s="204">
        <f t="shared" si="10"/>
        <v>5000</v>
      </c>
      <c r="S33" s="1096">
        <f t="shared" si="10"/>
        <v>165.96959437031134</v>
      </c>
      <c r="T33" s="204">
        <f>R33</f>
        <v>5000</v>
      </c>
      <c r="U33" s="1096">
        <f>S33</f>
        <v>165.96959437031134</v>
      </c>
      <c r="V33" s="204">
        <f aca="true" t="shared" si="11" ref="V33:W35">T33</f>
        <v>5000</v>
      </c>
      <c r="W33" s="1096">
        <f t="shared" si="11"/>
        <v>165.96959437031134</v>
      </c>
    </row>
    <row r="34" spans="1:23" ht="12.75">
      <c r="A34" s="169">
        <f t="shared" si="8"/>
        <v>9</v>
      </c>
      <c r="B34" s="165"/>
      <c r="C34" s="209"/>
      <c r="D34" s="6" t="s">
        <v>31</v>
      </c>
      <c r="E34" s="193" t="s">
        <v>422</v>
      </c>
      <c r="F34" s="29"/>
      <c r="G34" s="644"/>
      <c r="H34" s="10"/>
      <c r="I34" s="649">
        <f>H34/30.126</f>
        <v>0</v>
      </c>
      <c r="J34" s="7"/>
      <c r="K34" s="811">
        <f>J34/30.126</f>
        <v>0</v>
      </c>
      <c r="L34" s="35"/>
      <c r="M34" s="1083">
        <f>L34/30.126</f>
        <v>0</v>
      </c>
      <c r="N34" s="11"/>
      <c r="O34" s="661">
        <f>N34/30.126</f>
        <v>0</v>
      </c>
      <c r="P34" s="11">
        <f>F34+H34+J34+L34+N34</f>
        <v>0</v>
      </c>
      <c r="Q34" s="666">
        <f>P34/30.126</f>
        <v>0</v>
      </c>
      <c r="R34" s="29"/>
      <c r="S34" s="644">
        <f>R34/30.126</f>
        <v>0</v>
      </c>
      <c r="T34" s="495">
        <f>SUM(R34:S34)</f>
        <v>0</v>
      </c>
      <c r="U34" s="1097">
        <f>SUM(S34:T34)</f>
        <v>0</v>
      </c>
      <c r="V34" s="189">
        <f t="shared" si="11"/>
        <v>0</v>
      </c>
      <c r="W34" s="674">
        <f t="shared" si="11"/>
        <v>0</v>
      </c>
    </row>
    <row r="35" spans="1:23" ht="13.5" thickBot="1">
      <c r="A35" s="170">
        <f t="shared" si="8"/>
        <v>10</v>
      </c>
      <c r="B35" s="226"/>
      <c r="C35" s="1092"/>
      <c r="D35" s="225" t="s">
        <v>32</v>
      </c>
      <c r="E35" s="337" t="s">
        <v>423</v>
      </c>
      <c r="F35" s="32"/>
      <c r="G35" s="1080"/>
      <c r="H35" s="26"/>
      <c r="I35" s="1081">
        <f>H35/30.126</f>
        <v>0</v>
      </c>
      <c r="J35" s="27"/>
      <c r="K35" s="1082">
        <f>J35/30.126</f>
        <v>0</v>
      </c>
      <c r="L35" s="217"/>
      <c r="M35" s="1084">
        <f>L35/30.126</f>
        <v>0</v>
      </c>
      <c r="N35" s="1093"/>
      <c r="O35" s="1094">
        <f>N35/30.126</f>
        <v>0</v>
      </c>
      <c r="P35" s="1093">
        <f>F35+H35+J35+L35+N35</f>
        <v>0</v>
      </c>
      <c r="Q35" s="1085">
        <f>P35/30.126</f>
        <v>0</v>
      </c>
      <c r="R35" s="32">
        <v>5000</v>
      </c>
      <c r="S35" s="1080">
        <f>R35/30.126</f>
        <v>165.96959437031134</v>
      </c>
      <c r="T35" s="490">
        <f>R35</f>
        <v>5000</v>
      </c>
      <c r="U35" s="1085">
        <f>S35</f>
        <v>165.96959437031134</v>
      </c>
      <c r="V35" s="218">
        <f t="shared" si="11"/>
        <v>5000</v>
      </c>
      <c r="W35" s="1098">
        <f t="shared" si="11"/>
        <v>165.96959437031134</v>
      </c>
    </row>
    <row r="37" ht="13.5" thickBot="1"/>
    <row r="38" spans="1:23" ht="24.75" thickBot="1">
      <c r="A38" s="1596" t="s">
        <v>346</v>
      </c>
      <c r="B38" s="1580"/>
      <c r="C38" s="1580"/>
      <c r="D38" s="1580"/>
      <c r="E38" s="1580"/>
      <c r="F38" s="1580"/>
      <c r="G38" s="1580"/>
      <c r="H38" s="1580"/>
      <c r="I38" s="1580"/>
      <c r="J38" s="1580"/>
      <c r="K38" s="1580"/>
      <c r="L38" s="1088"/>
      <c r="M38" s="797"/>
      <c r="N38" s="797"/>
      <c r="O38" s="797"/>
      <c r="P38" s="797"/>
      <c r="Q38" s="798"/>
      <c r="R38" s="404"/>
      <c r="S38" s="403"/>
      <c r="T38" s="403"/>
      <c r="U38" s="403"/>
      <c r="V38" s="601" t="s">
        <v>425</v>
      </c>
      <c r="W38" s="601" t="s">
        <v>425</v>
      </c>
    </row>
    <row r="39" spans="1:23" ht="18.75">
      <c r="A39" s="785"/>
      <c r="B39" s="787"/>
      <c r="C39" s="788"/>
      <c r="D39" s="789"/>
      <c r="E39" s="786"/>
      <c r="F39" s="1597" t="s">
        <v>40</v>
      </c>
      <c r="G39" s="1598"/>
      <c r="H39" s="1598"/>
      <c r="I39" s="1598"/>
      <c r="J39" s="1598"/>
      <c r="K39" s="1598"/>
      <c r="L39" s="1046"/>
      <c r="M39" s="637"/>
      <c r="N39" s="637"/>
      <c r="O39" s="637"/>
      <c r="P39" s="637"/>
      <c r="Q39" s="638"/>
      <c r="R39" s="1090" t="s">
        <v>39</v>
      </c>
      <c r="S39" s="635"/>
      <c r="T39" s="635"/>
      <c r="U39" s="635"/>
      <c r="V39" s="1095"/>
      <c r="W39" s="1095"/>
    </row>
    <row r="40" spans="1:23" ht="13.5" thickBot="1">
      <c r="A40" s="1065"/>
      <c r="B40" s="1066" t="s">
        <v>185</v>
      </c>
      <c r="C40" s="1067" t="s">
        <v>37</v>
      </c>
      <c r="D40" s="1086"/>
      <c r="E40" s="1087"/>
      <c r="F40" s="1610" t="s">
        <v>38</v>
      </c>
      <c r="G40" s="1611"/>
      <c r="H40" s="1611"/>
      <c r="I40" s="1611"/>
      <c r="J40" s="1611"/>
      <c r="K40" s="1611"/>
      <c r="L40" s="636"/>
      <c r="M40" s="632"/>
      <c r="N40" s="632"/>
      <c r="O40" s="632"/>
      <c r="P40" s="632"/>
      <c r="Q40" s="633"/>
      <c r="R40" s="407"/>
      <c r="S40" s="1091"/>
      <c r="T40" s="1091"/>
      <c r="U40" s="1091"/>
      <c r="V40" s="1095">
        <v>2011</v>
      </c>
      <c r="W40" s="1095">
        <v>2011</v>
      </c>
    </row>
    <row r="41" spans="1:23" ht="12.75">
      <c r="A41" s="267"/>
      <c r="B41" s="268" t="s">
        <v>186</v>
      </c>
      <c r="C41" s="269" t="s">
        <v>184</v>
      </c>
      <c r="D41" s="270"/>
      <c r="E41" s="271" t="s">
        <v>30</v>
      </c>
      <c r="F41" s="1516">
        <v>610</v>
      </c>
      <c r="G41" s="548"/>
      <c r="H41" s="1518">
        <v>620</v>
      </c>
      <c r="I41" s="546"/>
      <c r="J41" s="1518">
        <v>630</v>
      </c>
      <c r="K41" s="546"/>
      <c r="L41" s="1518">
        <v>640</v>
      </c>
      <c r="M41" s="552"/>
      <c r="N41" s="1612">
        <v>650</v>
      </c>
      <c r="O41" s="552"/>
      <c r="P41" s="1607" t="s">
        <v>28</v>
      </c>
      <c r="Q41" s="1607" t="s">
        <v>28</v>
      </c>
      <c r="R41" s="1608">
        <v>717</v>
      </c>
      <c r="S41" s="1520">
        <v>717</v>
      </c>
      <c r="T41" s="1607" t="s">
        <v>28</v>
      </c>
      <c r="U41" s="1607" t="s">
        <v>28</v>
      </c>
      <c r="V41" s="1607" t="s">
        <v>28</v>
      </c>
      <c r="W41" s="1607" t="s">
        <v>28</v>
      </c>
    </row>
    <row r="42" spans="1:23" ht="13.5" thickBot="1">
      <c r="A42" s="272"/>
      <c r="B42" s="273"/>
      <c r="C42" s="274"/>
      <c r="D42" s="275"/>
      <c r="E42" s="276"/>
      <c r="F42" s="1517"/>
      <c r="G42" s="549"/>
      <c r="H42" s="1519"/>
      <c r="I42" s="547"/>
      <c r="J42" s="1519"/>
      <c r="K42" s="547"/>
      <c r="L42" s="1519"/>
      <c r="M42" s="553"/>
      <c r="N42" s="1613"/>
      <c r="O42" s="553"/>
      <c r="P42" s="1522"/>
      <c r="Q42" s="1522"/>
      <c r="R42" s="1609"/>
      <c r="S42" s="1519"/>
      <c r="T42" s="1522"/>
      <c r="U42" s="1522"/>
      <c r="V42" s="1522"/>
      <c r="W42" s="1522"/>
    </row>
    <row r="43" spans="1:23" ht="16.5" thickBot="1" thickTop="1">
      <c r="A43" s="168">
        <v>1</v>
      </c>
      <c r="B43" s="351" t="s">
        <v>416</v>
      </c>
      <c r="C43" s="220"/>
      <c r="D43" s="221"/>
      <c r="E43" s="222"/>
      <c r="F43" s="283">
        <f aca="true" t="shared" si="12" ref="F43:Q43">F44</f>
        <v>0</v>
      </c>
      <c r="G43" s="801">
        <f t="shared" si="12"/>
        <v>0</v>
      </c>
      <c r="H43" s="223">
        <f t="shared" si="12"/>
        <v>0</v>
      </c>
      <c r="I43" s="715">
        <f t="shared" si="12"/>
        <v>0</v>
      </c>
      <c r="J43" s="223">
        <f t="shared" si="12"/>
        <v>850</v>
      </c>
      <c r="K43" s="715">
        <f t="shared" si="12"/>
        <v>28.21483104295293</v>
      </c>
      <c r="L43" s="223">
        <f t="shared" si="12"/>
        <v>0</v>
      </c>
      <c r="M43" s="815">
        <f t="shared" si="12"/>
        <v>0</v>
      </c>
      <c r="N43" s="332">
        <f t="shared" si="12"/>
        <v>0</v>
      </c>
      <c r="O43" s="815">
        <f t="shared" si="12"/>
        <v>0</v>
      </c>
      <c r="P43" s="332">
        <f t="shared" si="12"/>
        <v>850</v>
      </c>
      <c r="Q43" s="834">
        <f t="shared" si="12"/>
        <v>28.21483104295293</v>
      </c>
      <c r="R43" s="283">
        <f>R44+R49</f>
        <v>30000</v>
      </c>
      <c r="S43" s="801">
        <f>S44+S49</f>
        <v>995.8175662218681</v>
      </c>
      <c r="T43" s="493">
        <f>T44+T49</f>
        <v>30000</v>
      </c>
      <c r="U43" s="834">
        <f>U44+U49</f>
        <v>995.8175662218681</v>
      </c>
      <c r="V43" s="426">
        <f>P43+T43</f>
        <v>30850</v>
      </c>
      <c r="W43" s="671">
        <f>W44+W49</f>
        <v>1024.032397264821</v>
      </c>
    </row>
    <row r="44" spans="1:23" ht="13.5" thickTop="1">
      <c r="A44" s="169">
        <f aca="true" t="shared" si="13" ref="A44:A52">A43+1</f>
        <v>2</v>
      </c>
      <c r="B44" s="277">
        <v>1</v>
      </c>
      <c r="C44" s="278" t="s">
        <v>207</v>
      </c>
      <c r="D44" s="279"/>
      <c r="E44" s="280"/>
      <c r="F44" s="323">
        <f>F45</f>
        <v>0</v>
      </c>
      <c r="G44" s="802">
        <f>G45</f>
        <v>0</v>
      </c>
      <c r="H44" s="324"/>
      <c r="I44" s="806"/>
      <c r="J44" s="324">
        <f>J45</f>
        <v>850</v>
      </c>
      <c r="K44" s="806">
        <f>K45</f>
        <v>28.21483104295293</v>
      </c>
      <c r="L44" s="324"/>
      <c r="M44" s="816"/>
      <c r="N44" s="331"/>
      <c r="O44" s="816"/>
      <c r="P44" s="331">
        <f>P45</f>
        <v>850</v>
      </c>
      <c r="Q44" s="835">
        <f>Q45</f>
        <v>28.21483104295293</v>
      </c>
      <c r="R44" s="323">
        <f>R45</f>
        <v>0</v>
      </c>
      <c r="S44" s="802">
        <f>S45</f>
        <v>0</v>
      </c>
      <c r="T44" s="498">
        <f>R44</f>
        <v>0</v>
      </c>
      <c r="U44" s="835">
        <f>S44</f>
        <v>0</v>
      </c>
      <c r="V44" s="317">
        <f>P44+T44</f>
        <v>850</v>
      </c>
      <c r="W44" s="863">
        <f>Q44+U44</f>
        <v>28.21483104295293</v>
      </c>
    </row>
    <row r="45" spans="1:23" ht="12.75">
      <c r="A45" s="169">
        <f t="shared" si="13"/>
        <v>3</v>
      </c>
      <c r="B45" s="166"/>
      <c r="C45" s="171" t="s">
        <v>12</v>
      </c>
      <c r="D45" s="173" t="s">
        <v>13</v>
      </c>
      <c r="E45" s="211"/>
      <c r="F45" s="182">
        <f>SUM(F46:F48)</f>
        <v>0</v>
      </c>
      <c r="G45" s="1089">
        <f aca="true" t="shared" si="14" ref="G45:Q45">SUM(G46:G48)</f>
        <v>0</v>
      </c>
      <c r="H45" s="182">
        <f t="shared" si="14"/>
        <v>0</v>
      </c>
      <c r="I45" s="1089">
        <f t="shared" si="14"/>
        <v>0</v>
      </c>
      <c r="J45" s="182">
        <f t="shared" si="14"/>
        <v>850</v>
      </c>
      <c r="K45" s="1089">
        <f t="shared" si="14"/>
        <v>28.21483104295293</v>
      </c>
      <c r="L45" s="182">
        <f t="shared" si="14"/>
        <v>0</v>
      </c>
      <c r="M45" s="1089">
        <f t="shared" si="14"/>
        <v>0</v>
      </c>
      <c r="N45" s="182">
        <f t="shared" si="14"/>
        <v>0</v>
      </c>
      <c r="O45" s="1089">
        <f t="shared" si="14"/>
        <v>0</v>
      </c>
      <c r="P45" s="182">
        <f t="shared" si="14"/>
        <v>850</v>
      </c>
      <c r="Q45" s="1089">
        <f t="shared" si="14"/>
        <v>28.21483104295293</v>
      </c>
      <c r="R45" s="204">
        <f>SUM(R46:R48)</f>
        <v>0</v>
      </c>
      <c r="S45" s="1096">
        <f>SUM(S46:S48)</f>
        <v>0</v>
      </c>
      <c r="T45" s="204">
        <f>R45</f>
        <v>0</v>
      </c>
      <c r="U45" s="1096">
        <f>S45</f>
        <v>0</v>
      </c>
      <c r="V45" s="204">
        <f>P45+T45</f>
        <v>850</v>
      </c>
      <c r="W45" s="1096">
        <f>Q45+U45</f>
        <v>28.21483104295293</v>
      </c>
    </row>
    <row r="46" spans="1:23" ht="12.75">
      <c r="A46" s="169">
        <f t="shared" si="13"/>
        <v>4</v>
      </c>
      <c r="B46" s="165"/>
      <c r="C46" s="209"/>
      <c r="D46" s="6" t="s">
        <v>31</v>
      </c>
      <c r="E46" s="193" t="s">
        <v>417</v>
      </c>
      <c r="F46" s="29"/>
      <c r="G46" s="644"/>
      <c r="H46" s="10"/>
      <c r="I46" s="649">
        <f>H46/30.126</f>
        <v>0</v>
      </c>
      <c r="J46" s="7">
        <v>620</v>
      </c>
      <c r="K46" s="811">
        <f>J46/30.126</f>
        <v>20.580229701918608</v>
      </c>
      <c r="L46" s="35"/>
      <c r="M46" s="1083">
        <f>L46/30.126</f>
        <v>0</v>
      </c>
      <c r="N46" s="11"/>
      <c r="O46" s="661">
        <f>N46/30.126</f>
        <v>0</v>
      </c>
      <c r="P46" s="11">
        <f>F46+H46+J46+L46+N46</f>
        <v>620</v>
      </c>
      <c r="Q46" s="666">
        <f>P46/30.126</f>
        <v>20.580229701918608</v>
      </c>
      <c r="R46" s="29"/>
      <c r="S46" s="644">
        <f>R46/30.126</f>
        <v>0</v>
      </c>
      <c r="T46" s="495">
        <f>SUM(R46:S46)</f>
        <v>0</v>
      </c>
      <c r="U46" s="1097">
        <f>SUM(S46:T46)</f>
        <v>0</v>
      </c>
      <c r="V46" s="189">
        <f>P46+T46</f>
        <v>620</v>
      </c>
      <c r="W46" s="674">
        <f>Q46+V46</f>
        <v>640.5802297019186</v>
      </c>
    </row>
    <row r="47" spans="1:23" ht="12.75">
      <c r="A47" s="169">
        <f t="shared" si="13"/>
        <v>5</v>
      </c>
      <c r="B47" s="165"/>
      <c r="C47" s="196"/>
      <c r="D47" s="74" t="s">
        <v>32</v>
      </c>
      <c r="E47" s="192" t="s">
        <v>418</v>
      </c>
      <c r="F47" s="30"/>
      <c r="G47" s="644"/>
      <c r="H47" s="14"/>
      <c r="I47" s="649">
        <f>H47/30.126</f>
        <v>0</v>
      </c>
      <c r="J47" s="8">
        <v>230</v>
      </c>
      <c r="K47" s="811">
        <f>J47/30.126</f>
        <v>7.6346013410343225</v>
      </c>
      <c r="L47" s="178"/>
      <c r="M47" s="1083">
        <f>L47/30.126</f>
        <v>0</v>
      </c>
      <c r="N47" s="318"/>
      <c r="O47" s="661">
        <f>N47/30.126</f>
        <v>0</v>
      </c>
      <c r="P47" s="11">
        <f>F47+H47+J47+L47+N47</f>
        <v>230</v>
      </c>
      <c r="Q47" s="666">
        <f>P47/30.126</f>
        <v>7.6346013410343225</v>
      </c>
      <c r="R47" s="29"/>
      <c r="S47" s="644">
        <f>R47/30.126</f>
        <v>0</v>
      </c>
      <c r="T47" s="495">
        <f>SUM(R47:S47)</f>
        <v>0</v>
      </c>
      <c r="U47" s="1097">
        <f>SUM(S47:T47)</f>
        <v>0</v>
      </c>
      <c r="V47" s="189">
        <f>P47+T47</f>
        <v>230</v>
      </c>
      <c r="W47" s="674">
        <f>Q47+U47</f>
        <v>7.6346013410343225</v>
      </c>
    </row>
    <row r="48" spans="1:23" ht="13.5" thickBot="1">
      <c r="A48" s="169">
        <f t="shared" si="13"/>
        <v>6</v>
      </c>
      <c r="B48" s="390"/>
      <c r="C48" s="1092"/>
      <c r="D48" s="225" t="s">
        <v>33</v>
      </c>
      <c r="E48" s="337" t="s">
        <v>419</v>
      </c>
      <c r="F48" s="32"/>
      <c r="G48" s="1080"/>
      <c r="H48" s="26"/>
      <c r="I48" s="1081">
        <f>H48/30.126</f>
        <v>0</v>
      </c>
      <c r="J48" s="27"/>
      <c r="K48" s="1082">
        <f>J48/30.126</f>
        <v>0</v>
      </c>
      <c r="L48" s="217"/>
      <c r="M48" s="1084">
        <f>L48/30.126</f>
        <v>0</v>
      </c>
      <c r="N48" s="1093"/>
      <c r="O48" s="1094">
        <f>N48/30.126</f>
        <v>0</v>
      </c>
      <c r="P48" s="26">
        <f>F48+H48+J48+L48+N48</f>
        <v>0</v>
      </c>
      <c r="Q48" s="1085">
        <f>P48/30.126</f>
        <v>0</v>
      </c>
      <c r="R48" s="32"/>
      <c r="S48" s="1081">
        <f>R48/30.126</f>
        <v>0</v>
      </c>
      <c r="T48" s="490">
        <f>R48</f>
        <v>0</v>
      </c>
      <c r="U48" s="1085">
        <f>S48</f>
        <v>0</v>
      </c>
      <c r="V48" s="218">
        <f>T48</f>
        <v>0</v>
      </c>
      <c r="W48" s="1098">
        <f>Q48+U48</f>
        <v>0</v>
      </c>
    </row>
    <row r="49" spans="1:23" ht="12.75">
      <c r="A49" s="169">
        <f t="shared" si="13"/>
        <v>7</v>
      </c>
      <c r="B49" s="277">
        <v>2</v>
      </c>
      <c r="C49" s="278" t="s">
        <v>420</v>
      </c>
      <c r="D49" s="279"/>
      <c r="E49" s="280"/>
      <c r="F49" s="323">
        <f>F50</f>
        <v>0</v>
      </c>
      <c r="G49" s="802">
        <f>G50</f>
        <v>0</v>
      </c>
      <c r="H49" s="324"/>
      <c r="I49" s="806"/>
      <c r="J49" s="324">
        <f>J50</f>
        <v>0</v>
      </c>
      <c r="K49" s="806"/>
      <c r="L49" s="324"/>
      <c r="M49" s="816"/>
      <c r="N49" s="331"/>
      <c r="O49" s="816"/>
      <c r="P49" s="331">
        <f>P50</f>
        <v>0</v>
      </c>
      <c r="Q49" s="835">
        <f>Q50</f>
        <v>0</v>
      </c>
      <c r="R49" s="323">
        <f>R50</f>
        <v>30000</v>
      </c>
      <c r="S49" s="802">
        <f>S50</f>
        <v>995.8175662218681</v>
      </c>
      <c r="T49" s="498">
        <f>R49</f>
        <v>30000</v>
      </c>
      <c r="U49" s="835">
        <f>S49</f>
        <v>995.8175662218681</v>
      </c>
      <c r="V49" s="317">
        <f>P49+T49</f>
        <v>30000</v>
      </c>
      <c r="W49" s="863">
        <f>W50</f>
        <v>995.8175662218681</v>
      </c>
    </row>
    <row r="50" spans="1:23" ht="12.75">
      <c r="A50" s="169">
        <f t="shared" si="13"/>
        <v>8</v>
      </c>
      <c r="B50" s="166"/>
      <c r="C50" s="171" t="s">
        <v>421</v>
      </c>
      <c r="D50" s="173" t="s">
        <v>13</v>
      </c>
      <c r="E50" s="211"/>
      <c r="F50" s="182">
        <f aca="true" t="shared" si="15" ref="F50:S50">SUM(F51:F52)</f>
        <v>0</v>
      </c>
      <c r="G50" s="1089">
        <f t="shared" si="15"/>
        <v>0</v>
      </c>
      <c r="H50" s="182">
        <f t="shared" si="15"/>
        <v>0</v>
      </c>
      <c r="I50" s="1089">
        <f t="shared" si="15"/>
        <v>0</v>
      </c>
      <c r="J50" s="182">
        <f t="shared" si="15"/>
        <v>0</v>
      </c>
      <c r="K50" s="1089">
        <f t="shared" si="15"/>
        <v>0</v>
      </c>
      <c r="L50" s="182">
        <f t="shared" si="15"/>
        <v>0</v>
      </c>
      <c r="M50" s="1089">
        <f t="shared" si="15"/>
        <v>0</v>
      </c>
      <c r="N50" s="182">
        <f t="shared" si="15"/>
        <v>0</v>
      </c>
      <c r="O50" s="1089">
        <f t="shared" si="15"/>
        <v>0</v>
      </c>
      <c r="P50" s="182">
        <f t="shared" si="15"/>
        <v>0</v>
      </c>
      <c r="Q50" s="1089">
        <f t="shared" si="15"/>
        <v>0</v>
      </c>
      <c r="R50" s="204">
        <f t="shared" si="15"/>
        <v>30000</v>
      </c>
      <c r="S50" s="1096">
        <f t="shared" si="15"/>
        <v>995.8175662218681</v>
      </c>
      <c r="T50" s="204">
        <f>R50</f>
        <v>30000</v>
      </c>
      <c r="U50" s="1096">
        <f>S50</f>
        <v>995.8175662218681</v>
      </c>
      <c r="V50" s="204">
        <f>T50</f>
        <v>30000</v>
      </c>
      <c r="W50" s="1096">
        <f>U50</f>
        <v>995.8175662218681</v>
      </c>
    </row>
    <row r="51" spans="1:23" ht="12.75">
      <c r="A51" s="169">
        <f t="shared" si="13"/>
        <v>9</v>
      </c>
      <c r="B51" s="165"/>
      <c r="C51" s="209"/>
      <c r="D51" s="6" t="s">
        <v>31</v>
      </c>
      <c r="E51" s="193" t="s">
        <v>422</v>
      </c>
      <c r="F51" s="29"/>
      <c r="G51" s="644"/>
      <c r="H51" s="10"/>
      <c r="I51" s="649">
        <f>H51/30.126</f>
        <v>0</v>
      </c>
      <c r="J51" s="7"/>
      <c r="K51" s="811">
        <f>J51/30.126</f>
        <v>0</v>
      </c>
      <c r="L51" s="35"/>
      <c r="M51" s="1083">
        <f>L51/30.126</f>
        <v>0</v>
      </c>
      <c r="N51" s="11"/>
      <c r="O51" s="661">
        <f>N51/30.126</f>
        <v>0</v>
      </c>
      <c r="P51" s="11">
        <f>F51+H51+J51+L51+N51</f>
        <v>0</v>
      </c>
      <c r="Q51" s="666">
        <f>P51/30.126</f>
        <v>0</v>
      </c>
      <c r="R51" s="29">
        <v>30000</v>
      </c>
      <c r="S51" s="644">
        <f>R51/30.126</f>
        <v>995.8175662218681</v>
      </c>
      <c r="T51" s="495">
        <f>R51</f>
        <v>30000</v>
      </c>
      <c r="U51" s="1099">
        <f>T51/30.126</f>
        <v>995.8175662218681</v>
      </c>
      <c r="V51" s="189">
        <f>T51</f>
        <v>30000</v>
      </c>
      <c r="W51" s="674">
        <f>Q51+U51</f>
        <v>995.8175662218681</v>
      </c>
    </row>
    <row r="52" spans="1:23" ht="13.5" thickBot="1">
      <c r="A52" s="170">
        <f t="shared" si="13"/>
        <v>10</v>
      </c>
      <c r="B52" s="226"/>
      <c r="C52" s="1092"/>
      <c r="D52" s="225" t="s">
        <v>32</v>
      </c>
      <c r="E52" s="337" t="s">
        <v>423</v>
      </c>
      <c r="F52" s="32"/>
      <c r="G52" s="1080"/>
      <c r="H52" s="26"/>
      <c r="I52" s="1081">
        <f>H52/30.126</f>
        <v>0</v>
      </c>
      <c r="J52" s="27"/>
      <c r="K52" s="1082">
        <f>J52/30.126</f>
        <v>0</v>
      </c>
      <c r="L52" s="217"/>
      <c r="M52" s="1084">
        <f>L52/30.126</f>
        <v>0</v>
      </c>
      <c r="N52" s="1093"/>
      <c r="O52" s="1094">
        <f>N52/30.126</f>
        <v>0</v>
      </c>
      <c r="P52" s="1093">
        <f>F52+H52+J52+L52+N52</f>
        <v>0</v>
      </c>
      <c r="Q52" s="1085">
        <f>P52/30.126</f>
        <v>0</v>
      </c>
      <c r="R52" s="32"/>
      <c r="S52" s="1080">
        <f>R52/30.126</f>
        <v>0</v>
      </c>
      <c r="T52" s="490">
        <f>SUM(R52:S52)</f>
        <v>0</v>
      </c>
      <c r="U52" s="1085"/>
      <c r="V52" s="218">
        <f>T52</f>
        <v>0</v>
      </c>
      <c r="W52" s="1098">
        <f>U52</f>
        <v>0</v>
      </c>
    </row>
  </sheetData>
  <sheetProtection/>
  <mergeCells count="48">
    <mergeCell ref="U7:U8"/>
    <mergeCell ref="P7:P8"/>
    <mergeCell ref="V7:V8"/>
    <mergeCell ref="W7:W8"/>
    <mergeCell ref="L7:L8"/>
    <mergeCell ref="N7:N8"/>
    <mergeCell ref="R7:R8"/>
    <mergeCell ref="Q7:Q8"/>
    <mergeCell ref="S7:S8"/>
    <mergeCell ref="A4:K4"/>
    <mergeCell ref="F7:F8"/>
    <mergeCell ref="H7:H8"/>
    <mergeCell ref="J7:J8"/>
    <mergeCell ref="T7:T8"/>
    <mergeCell ref="F6:K6"/>
    <mergeCell ref="F5:K5"/>
    <mergeCell ref="R24:R25"/>
    <mergeCell ref="S24:S25"/>
    <mergeCell ref="A21:K21"/>
    <mergeCell ref="F22:K22"/>
    <mergeCell ref="F23:K23"/>
    <mergeCell ref="F24:F25"/>
    <mergeCell ref="H24:H25"/>
    <mergeCell ref="J24:J25"/>
    <mergeCell ref="T24:T25"/>
    <mergeCell ref="U24:U25"/>
    <mergeCell ref="V24:V25"/>
    <mergeCell ref="W24:W25"/>
    <mergeCell ref="A38:K38"/>
    <mergeCell ref="F39:K39"/>
    <mergeCell ref="L24:L25"/>
    <mergeCell ref="N24:N25"/>
    <mergeCell ref="P24:P25"/>
    <mergeCell ref="Q24:Q25"/>
    <mergeCell ref="F40:K40"/>
    <mergeCell ref="F41:F42"/>
    <mergeCell ref="H41:H42"/>
    <mergeCell ref="J41:J42"/>
    <mergeCell ref="L41:L42"/>
    <mergeCell ref="N41:N42"/>
    <mergeCell ref="V41:V42"/>
    <mergeCell ref="W41:W42"/>
    <mergeCell ref="P41:P42"/>
    <mergeCell ref="Q41:Q42"/>
    <mergeCell ref="R41:R42"/>
    <mergeCell ref="S41:S42"/>
    <mergeCell ref="T41:T42"/>
    <mergeCell ref="U41:U42"/>
  </mergeCells>
  <printOptions/>
  <pageMargins left="0.6299212598425197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3.28125" style="0" customWidth="1"/>
    <col min="4" max="4" width="7.28125" style="0" customWidth="1"/>
    <col min="5" max="12" width="4.28125" style="0" customWidth="1"/>
  </cols>
  <sheetData>
    <row r="1" ht="18.75">
      <c r="A1" s="538" t="s">
        <v>486</v>
      </c>
    </row>
    <row r="3" spans="1:7" ht="20.25">
      <c r="A3" s="595" t="s">
        <v>266</v>
      </c>
      <c r="B3" s="593" t="s">
        <v>487</v>
      </c>
      <c r="C3" s="593"/>
      <c r="D3" s="593"/>
      <c r="E3" s="593"/>
      <c r="F3" s="626"/>
      <c r="G3" s="626"/>
    </row>
    <row r="4" spans="1:7" ht="12.75">
      <c r="A4" s="593"/>
      <c r="B4" s="593"/>
      <c r="C4" s="593"/>
      <c r="D4" s="593"/>
      <c r="E4" s="593"/>
      <c r="F4" s="626"/>
      <c r="G4" s="626"/>
    </row>
    <row r="5" spans="1:7" ht="12.75">
      <c r="A5" s="1056"/>
      <c r="B5" s="1056"/>
      <c r="C5" s="1056"/>
      <c r="D5" s="1056"/>
      <c r="E5" s="1056"/>
      <c r="F5" s="1057"/>
      <c r="G5" s="1057"/>
    </row>
    <row r="6" spans="1:7" ht="15.75">
      <c r="A6" s="570" t="s">
        <v>488</v>
      </c>
      <c r="B6" s="570"/>
      <c r="C6" s="570"/>
      <c r="D6" s="570"/>
      <c r="E6" s="570"/>
      <c r="F6" s="570"/>
      <c r="G6" s="570"/>
    </row>
    <row r="7" spans="1:7" ht="21" thickBot="1">
      <c r="A7" s="1059"/>
      <c r="B7" s="1058"/>
      <c r="C7" s="1058"/>
      <c r="D7" s="1058"/>
      <c r="E7" s="1058"/>
      <c r="F7" s="287"/>
      <c r="G7" s="287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307</v>
      </c>
      <c r="B9" s="781">
        <v>41.59</v>
      </c>
      <c r="C9" s="781">
        <v>26.55</v>
      </c>
      <c r="D9" s="1483">
        <v>28.21</v>
      </c>
      <c r="F9" s="696" t="s">
        <v>370</v>
      </c>
    </row>
    <row r="10" spans="1:6" ht="17.25" thickBot="1">
      <c r="A10" s="702" t="s">
        <v>288</v>
      </c>
      <c r="B10" s="577"/>
      <c r="C10" s="577"/>
      <c r="D10" s="1484"/>
      <c r="F10" s="696" t="s">
        <v>492</v>
      </c>
    </row>
    <row r="11" spans="1:6" ht="27" thickTop="1">
      <c r="A11" s="705" t="s">
        <v>307</v>
      </c>
      <c r="B11" s="684"/>
      <c r="C11" s="684"/>
      <c r="D11" s="1485"/>
      <c r="F11" s="696" t="s">
        <v>493</v>
      </c>
    </row>
    <row r="12" spans="1:6" ht="17.25" thickBot="1">
      <c r="A12" s="702" t="s">
        <v>327</v>
      </c>
      <c r="B12" s="577">
        <v>1253</v>
      </c>
      <c r="C12" s="577">
        <v>800</v>
      </c>
      <c r="D12" s="1486">
        <v>850</v>
      </c>
      <c r="F12" s="696" t="s">
        <v>496</v>
      </c>
    </row>
    <row r="13" ht="14.25" thickBot="1" thickTop="1">
      <c r="F13" s="696" t="s">
        <v>494</v>
      </c>
    </row>
    <row r="14" spans="1:12" ht="14.25" thickBot="1" thickTop="1">
      <c r="A14" s="580" t="s">
        <v>297</v>
      </c>
      <c r="B14" s="1587" t="s">
        <v>491</v>
      </c>
      <c r="C14" s="1588"/>
      <c r="D14" s="1588"/>
      <c r="E14" s="1588"/>
      <c r="F14" s="1588"/>
      <c r="G14" s="1588"/>
      <c r="H14" s="1588"/>
      <c r="I14" s="1588"/>
      <c r="J14" s="1588"/>
      <c r="K14" s="1588"/>
      <c r="L14" s="1589"/>
    </row>
    <row r="15" spans="1:12" ht="13.5" thickBot="1">
      <c r="A15" s="776" t="s">
        <v>272</v>
      </c>
      <c r="B15" s="1590" t="s">
        <v>489</v>
      </c>
      <c r="C15" s="1591"/>
      <c r="D15" s="1591"/>
      <c r="E15" s="1591"/>
      <c r="F15" s="1591"/>
      <c r="G15" s="1591"/>
      <c r="H15" s="1591"/>
      <c r="I15" s="1591"/>
      <c r="J15" s="1591"/>
      <c r="K15" s="1591"/>
      <c r="L15" s="1592"/>
    </row>
    <row r="16" spans="1:12" ht="26.25" thickBot="1">
      <c r="A16" s="777" t="s">
        <v>273</v>
      </c>
      <c r="B16" s="1582" t="s">
        <v>274</v>
      </c>
      <c r="C16" s="1583"/>
      <c r="D16" s="1584" t="s">
        <v>490</v>
      </c>
      <c r="E16" s="1585"/>
      <c r="F16" s="1585"/>
      <c r="G16" s="1585"/>
      <c r="H16" s="1585"/>
      <c r="I16" s="1585"/>
      <c r="J16" s="1585"/>
      <c r="K16" s="1585"/>
      <c r="L16" s="1586"/>
    </row>
    <row r="17" spans="1:5" ht="14.25" thickBot="1">
      <c r="A17" s="590" t="s">
        <v>275</v>
      </c>
      <c r="B17" s="588" t="s">
        <v>276</v>
      </c>
      <c r="C17" s="591" t="s">
        <v>277</v>
      </c>
      <c r="D17" s="591" t="s">
        <v>278</v>
      </c>
      <c r="E17" s="586"/>
    </row>
    <row r="18" spans="1:5" ht="26.25" thickBot="1">
      <c r="A18" s="590" t="s">
        <v>279</v>
      </c>
      <c r="B18" s="1051">
        <v>380</v>
      </c>
      <c r="C18" s="1051">
        <v>380</v>
      </c>
      <c r="D18" s="1051">
        <v>380</v>
      </c>
      <c r="E18" s="586"/>
    </row>
    <row r="19" spans="1:5" ht="26.25" thickBot="1">
      <c r="A19" s="590" t="s">
        <v>283</v>
      </c>
      <c r="B19" s="591"/>
      <c r="C19" s="591"/>
      <c r="D19" s="591"/>
      <c r="E19" s="586"/>
    </row>
    <row r="20" spans="1:12" ht="39.75" customHeight="1" thickBot="1">
      <c r="A20" s="777" t="s">
        <v>273</v>
      </c>
      <c r="B20" s="1582" t="s">
        <v>274</v>
      </c>
      <c r="C20" s="1583"/>
      <c r="D20" s="1584" t="s">
        <v>549</v>
      </c>
      <c r="E20" s="1585"/>
      <c r="F20" s="1585"/>
      <c r="G20" s="1585"/>
      <c r="H20" s="1585"/>
      <c r="I20" s="1585"/>
      <c r="J20" s="1585"/>
      <c r="K20" s="1585"/>
      <c r="L20" s="1586"/>
    </row>
    <row r="21" spans="1:5" ht="14.25" thickBot="1">
      <c r="A21" s="590" t="s">
        <v>275</v>
      </c>
      <c r="B21" s="1614" t="s">
        <v>276</v>
      </c>
      <c r="C21" s="1615"/>
      <c r="D21" s="591" t="s">
        <v>277</v>
      </c>
      <c r="E21" s="591" t="s">
        <v>278</v>
      </c>
    </row>
    <row r="22" spans="1:5" ht="26.25" thickBot="1">
      <c r="A22" s="590" t="s">
        <v>279</v>
      </c>
      <c r="B22" s="1616">
        <v>0.07</v>
      </c>
      <c r="C22" s="1617"/>
      <c r="D22" s="587">
        <v>0.1</v>
      </c>
      <c r="E22" s="587">
        <v>0.13</v>
      </c>
    </row>
    <row r="23" spans="1:5" ht="26.25" thickBot="1">
      <c r="A23" s="590" t="s">
        <v>283</v>
      </c>
      <c r="B23" s="1618"/>
      <c r="C23" s="1619"/>
      <c r="D23" s="591"/>
      <c r="E23" s="591"/>
    </row>
    <row r="26" spans="1:7" ht="15.75">
      <c r="A26" s="570" t="s">
        <v>495</v>
      </c>
      <c r="B26" s="570"/>
      <c r="C26" s="570"/>
      <c r="D26" s="570"/>
      <c r="E26" s="570"/>
      <c r="F26" s="570"/>
      <c r="G26" s="570"/>
    </row>
    <row r="27" spans="1:7" ht="21" thickBot="1">
      <c r="A27" s="1059"/>
      <c r="B27" s="1058"/>
      <c r="C27" s="1058"/>
      <c r="D27" s="1058"/>
      <c r="E27" s="1058"/>
      <c r="F27" s="287"/>
      <c r="G27" s="287"/>
    </row>
    <row r="28" spans="1:6" ht="18" thickBot="1" thickTop="1">
      <c r="A28" s="698" t="s">
        <v>269</v>
      </c>
      <c r="B28" s="699">
        <v>2009</v>
      </c>
      <c r="C28" s="699">
        <v>2010</v>
      </c>
      <c r="D28" s="700">
        <v>2011</v>
      </c>
      <c r="F28" s="697" t="s">
        <v>291</v>
      </c>
    </row>
    <row r="29" spans="1:6" ht="26.25">
      <c r="A29" s="784" t="s">
        <v>307</v>
      </c>
      <c r="B29" s="781">
        <v>0</v>
      </c>
      <c r="C29" s="781">
        <v>165.97</v>
      </c>
      <c r="D29" s="1483">
        <v>995.82</v>
      </c>
      <c r="F29" s="696" t="s">
        <v>370</v>
      </c>
    </row>
    <row r="30" spans="1:6" ht="17.25" thickBot="1">
      <c r="A30" s="702" t="s">
        <v>288</v>
      </c>
      <c r="B30" s="577"/>
      <c r="C30" s="577"/>
      <c r="D30" s="1484"/>
      <c r="F30" s="696" t="s">
        <v>497</v>
      </c>
    </row>
    <row r="31" spans="1:6" ht="27" thickTop="1">
      <c r="A31" s="705" t="s">
        <v>307</v>
      </c>
      <c r="B31" s="684"/>
      <c r="C31" s="684"/>
      <c r="D31" s="1485"/>
      <c r="F31" s="696" t="s">
        <v>498</v>
      </c>
    </row>
    <row r="32" spans="1:6" ht="17.25" thickBot="1">
      <c r="A32" s="702" t="s">
        <v>327</v>
      </c>
      <c r="B32" s="577">
        <v>0</v>
      </c>
      <c r="C32" s="577">
        <v>5000</v>
      </c>
      <c r="D32" s="1486">
        <v>30000</v>
      </c>
      <c r="F32" s="696" t="s">
        <v>499</v>
      </c>
    </row>
    <row r="33" ht="14.25" thickBot="1" thickTop="1">
      <c r="F33" s="696"/>
    </row>
    <row r="34" spans="1:12" ht="14.25" thickBot="1" thickTop="1">
      <c r="A34" s="580" t="s">
        <v>297</v>
      </c>
      <c r="B34" s="1587" t="s">
        <v>500</v>
      </c>
      <c r="C34" s="1588"/>
      <c r="D34" s="1588"/>
      <c r="E34" s="1588"/>
      <c r="F34" s="1588"/>
      <c r="G34" s="1588"/>
      <c r="H34" s="1588"/>
      <c r="I34" s="1588"/>
      <c r="J34" s="1588"/>
      <c r="K34" s="1588"/>
      <c r="L34" s="1589"/>
    </row>
    <row r="35" spans="1:12" ht="13.5" thickBot="1">
      <c r="A35" s="776" t="s">
        <v>272</v>
      </c>
      <c r="B35" s="1590" t="s">
        <v>501</v>
      </c>
      <c r="C35" s="1591"/>
      <c r="D35" s="1591"/>
      <c r="E35" s="1591"/>
      <c r="F35" s="1591"/>
      <c r="G35" s="1591"/>
      <c r="H35" s="1591"/>
      <c r="I35" s="1591"/>
      <c r="J35" s="1591"/>
      <c r="K35" s="1591"/>
      <c r="L35" s="1592"/>
    </row>
    <row r="36" spans="1:12" ht="26.25" thickBot="1">
      <c r="A36" s="777" t="s">
        <v>273</v>
      </c>
      <c r="B36" s="1582" t="s">
        <v>274</v>
      </c>
      <c r="C36" s="1583"/>
      <c r="D36" s="1584" t="s">
        <v>502</v>
      </c>
      <c r="E36" s="1585"/>
      <c r="F36" s="1585"/>
      <c r="G36" s="1585"/>
      <c r="H36" s="1585"/>
      <c r="I36" s="1585"/>
      <c r="J36" s="1585"/>
      <c r="K36" s="1585"/>
      <c r="L36" s="1586"/>
    </row>
    <row r="37" spans="1:5" ht="14.25" thickBot="1">
      <c r="A37" s="590" t="s">
        <v>275</v>
      </c>
      <c r="B37" s="588" t="s">
        <v>276</v>
      </c>
      <c r="C37" s="591" t="s">
        <v>277</v>
      </c>
      <c r="D37" s="591" t="s">
        <v>278</v>
      </c>
      <c r="E37" s="586"/>
    </row>
    <row r="38" spans="1:5" ht="26.25" thickBot="1">
      <c r="A38" s="590" t="s">
        <v>279</v>
      </c>
      <c r="B38" s="1051">
        <v>0</v>
      </c>
      <c r="C38" s="1051">
        <v>0</v>
      </c>
      <c r="D38" s="1051">
        <v>25</v>
      </c>
      <c r="E38" s="586"/>
    </row>
    <row r="39" spans="1:5" ht="26.25" thickBot="1">
      <c r="A39" s="590" t="s">
        <v>283</v>
      </c>
      <c r="B39" s="591"/>
      <c r="C39" s="591"/>
      <c r="D39" s="591"/>
      <c r="E39" s="586"/>
    </row>
    <row r="40" ht="26.25" customHeight="1"/>
  </sheetData>
  <sheetProtection/>
  <mergeCells count="13">
    <mergeCell ref="B21:C21"/>
    <mergeCell ref="B22:C22"/>
    <mergeCell ref="B23:C23"/>
    <mergeCell ref="B34:L34"/>
    <mergeCell ref="B35:L35"/>
    <mergeCell ref="B36:C36"/>
    <mergeCell ref="D36:L36"/>
    <mergeCell ref="B20:C20"/>
    <mergeCell ref="D20:L20"/>
    <mergeCell ref="B14:L14"/>
    <mergeCell ref="B15:L15"/>
    <mergeCell ref="B16:C16"/>
    <mergeCell ref="D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="88" zoomScaleNormal="88" zoomScalePageLayoutView="0" workbookViewId="0" topLeftCell="A1">
      <selection activeCell="A2" sqref="A2:AD59"/>
    </sheetView>
  </sheetViews>
  <sheetFormatPr defaultColWidth="9.140625" defaultRowHeight="12.75"/>
  <cols>
    <col min="1" max="1" width="2.7109375" style="34" customWidth="1"/>
    <col min="2" max="2" width="3.421875" style="33" customWidth="1"/>
    <col min="3" max="3" width="7.28125" style="0" customWidth="1"/>
    <col min="4" max="4" width="2.28125" style="0" customWidth="1"/>
    <col min="5" max="5" width="41.140625" style="0" customWidth="1"/>
    <col min="6" max="6" width="3.57421875" style="0" bestFit="1" customWidth="1"/>
    <col min="7" max="7" width="7.28125" style="0" bestFit="1" customWidth="1"/>
    <col min="8" max="8" width="3.57421875" style="0" bestFit="1" customWidth="1"/>
    <col min="9" max="9" width="7.28125" style="0" bestFit="1" customWidth="1"/>
    <col min="10" max="10" width="3.7109375" style="0" customWidth="1"/>
    <col min="11" max="11" width="7.421875" style="0" customWidth="1"/>
    <col min="12" max="12" width="3.57421875" style="314" bestFit="1" customWidth="1"/>
    <col min="13" max="13" width="7.28125" style="0" bestFit="1" customWidth="1"/>
    <col min="14" max="14" width="3.57421875" style="0" bestFit="1" customWidth="1"/>
    <col min="15" max="15" width="7.28125" style="0" customWidth="1"/>
    <col min="16" max="16" width="4.7109375" style="0" bestFit="1" customWidth="1"/>
    <col min="17" max="17" width="7.28125" style="0" bestFit="1" customWidth="1"/>
    <col min="18" max="18" width="1.421875" style="314" customWidth="1"/>
    <col min="28" max="28" width="11.140625" style="0" bestFit="1" customWidth="1"/>
    <col min="30" max="30" width="12.00390625" style="0" customWidth="1"/>
  </cols>
  <sheetData>
    <row r="1" spans="11:19" ht="12.75">
      <c r="K1" s="533"/>
      <c r="Q1" s="87"/>
      <c r="S1" s="87"/>
    </row>
    <row r="2" spans="2:17" ht="18.75">
      <c r="B2" s="538" t="s">
        <v>431</v>
      </c>
      <c r="Q2" s="87"/>
    </row>
    <row r="3" ht="13.5" thickBot="1"/>
    <row r="4" spans="1:30" ht="13.5" customHeight="1" thickBot="1">
      <c r="A4" s="1523" t="s">
        <v>264</v>
      </c>
      <c r="B4" s="1524"/>
      <c r="C4" s="1524"/>
      <c r="D4" s="1524"/>
      <c r="E4" s="1524"/>
      <c r="F4" s="1524"/>
      <c r="G4" s="1524"/>
      <c r="H4" s="1524"/>
      <c r="I4" s="1524"/>
      <c r="J4" s="1524"/>
      <c r="K4" s="1524"/>
      <c r="L4" s="1107"/>
      <c r="M4" s="797"/>
      <c r="N4" s="797"/>
      <c r="O4" s="797"/>
      <c r="P4" s="797"/>
      <c r="Q4" s="798"/>
      <c r="S4" s="1116"/>
      <c r="T4" s="1102"/>
      <c r="U4" s="1102"/>
      <c r="V4" s="1102"/>
      <c r="W4" s="1102"/>
      <c r="X4" s="1102"/>
      <c r="Y4" s="1103"/>
      <c r="Z4" s="1103"/>
      <c r="AA4" s="1103"/>
      <c r="AB4" s="1104"/>
      <c r="AC4" s="601" t="s">
        <v>241</v>
      </c>
      <c r="AD4" s="601" t="s">
        <v>241</v>
      </c>
    </row>
    <row r="5" spans="1:30" ht="18.75" customHeight="1">
      <c r="A5" s="263"/>
      <c r="B5" s="1621" t="s">
        <v>40</v>
      </c>
      <c r="C5" s="1622"/>
      <c r="D5" s="1622"/>
      <c r="E5" s="1622"/>
      <c r="F5" s="1622"/>
      <c r="G5" s="1622"/>
      <c r="H5" s="1622"/>
      <c r="I5" s="1622"/>
      <c r="J5" s="1622"/>
      <c r="K5" s="1622"/>
      <c r="L5" s="1101"/>
      <c r="M5" s="790"/>
      <c r="N5" s="790"/>
      <c r="O5" s="790"/>
      <c r="P5" s="790"/>
      <c r="Q5" s="1105"/>
      <c r="S5" s="1623" t="s">
        <v>39</v>
      </c>
      <c r="T5" s="1624"/>
      <c r="U5" s="1624"/>
      <c r="V5" s="1624"/>
      <c r="W5" s="1624"/>
      <c r="X5" s="635"/>
      <c r="Y5" s="630"/>
      <c r="Z5" s="630"/>
      <c r="AA5" s="630"/>
      <c r="AB5" s="631"/>
      <c r="AC5" s="1047"/>
      <c r="AD5" s="1047"/>
    </row>
    <row r="6" spans="1:30" ht="13.5" thickBot="1">
      <c r="A6" s="264"/>
      <c r="B6" s="265" t="s">
        <v>185</v>
      </c>
      <c r="C6" s="266" t="s">
        <v>37</v>
      </c>
      <c r="D6" s="1600" t="s">
        <v>38</v>
      </c>
      <c r="E6" s="1620"/>
      <c r="F6" s="1620"/>
      <c r="G6" s="1620"/>
      <c r="H6" s="1620"/>
      <c r="I6" s="1620"/>
      <c r="J6" s="1620"/>
      <c r="K6" s="1620"/>
      <c r="L6" s="636"/>
      <c r="M6" s="632"/>
      <c r="N6" s="632"/>
      <c r="O6" s="632"/>
      <c r="P6" s="632"/>
      <c r="Q6" s="633"/>
      <c r="S6" s="1610"/>
      <c r="T6" s="1611"/>
      <c r="U6" s="1611"/>
      <c r="V6" s="1611"/>
      <c r="W6" s="1611"/>
      <c r="X6" s="794"/>
      <c r="Y6" s="795"/>
      <c r="Z6" s="795"/>
      <c r="AA6" s="795"/>
      <c r="AB6" s="1106"/>
      <c r="AC6" s="1047"/>
      <c r="AD6" s="1047"/>
    </row>
    <row r="7" spans="1:30" ht="12.75">
      <c r="A7" s="267"/>
      <c r="B7" s="268" t="s">
        <v>186</v>
      </c>
      <c r="C7" s="269" t="s">
        <v>184</v>
      </c>
      <c r="D7" s="270"/>
      <c r="E7" s="271" t="s">
        <v>30</v>
      </c>
      <c r="F7" s="1530">
        <v>610</v>
      </c>
      <c r="G7" s="548"/>
      <c r="H7" s="1518">
        <v>620</v>
      </c>
      <c r="I7" s="548"/>
      <c r="J7" s="1530">
        <v>630</v>
      </c>
      <c r="K7" s="548"/>
      <c r="L7" s="1518">
        <v>640</v>
      </c>
      <c r="M7" s="546"/>
      <c r="N7" s="1518">
        <v>650</v>
      </c>
      <c r="O7" s="552"/>
      <c r="P7" s="1607" t="s">
        <v>28</v>
      </c>
      <c r="Q7" s="1607" t="s">
        <v>28</v>
      </c>
      <c r="R7" s="402"/>
      <c r="S7" s="1516">
        <v>711</v>
      </c>
      <c r="T7" s="548"/>
      <c r="U7" s="1518">
        <v>714</v>
      </c>
      <c r="V7" s="546"/>
      <c r="W7" s="1518">
        <v>716</v>
      </c>
      <c r="X7" s="546"/>
      <c r="Y7" s="1518">
        <v>717</v>
      </c>
      <c r="Z7" s="552"/>
      <c r="AA7" s="1607" t="s">
        <v>28</v>
      </c>
      <c r="AB7" s="1607" t="s">
        <v>28</v>
      </c>
      <c r="AC7" s="1117"/>
      <c r="AD7" s="1047"/>
    </row>
    <row r="8" spans="1:30" ht="13.5" thickBot="1">
      <c r="A8" s="272"/>
      <c r="B8" s="273"/>
      <c r="C8" s="274"/>
      <c r="D8" s="275"/>
      <c r="E8" s="276"/>
      <c r="F8" s="1531"/>
      <c r="G8" s="549"/>
      <c r="H8" s="1519"/>
      <c r="I8" s="549"/>
      <c r="J8" s="1531"/>
      <c r="K8" s="549"/>
      <c r="L8" s="1519"/>
      <c r="M8" s="547"/>
      <c r="N8" s="1519"/>
      <c r="O8" s="553"/>
      <c r="P8" s="1522"/>
      <c r="Q8" s="1522"/>
      <c r="R8" s="402"/>
      <c r="S8" s="1517"/>
      <c r="T8" s="549"/>
      <c r="U8" s="1519"/>
      <c r="V8" s="547"/>
      <c r="W8" s="1519"/>
      <c r="X8" s="547"/>
      <c r="Y8" s="1519"/>
      <c r="Z8" s="553"/>
      <c r="AA8" s="1522"/>
      <c r="AB8" s="1522"/>
      <c r="AC8" s="1048">
        <v>2009</v>
      </c>
      <c r="AD8" s="1048">
        <v>2009</v>
      </c>
    </row>
    <row r="9" spans="1:30" ht="16.5" thickBot="1" thickTop="1">
      <c r="A9" s="168">
        <v>1</v>
      </c>
      <c r="B9" s="351" t="s">
        <v>432</v>
      </c>
      <c r="C9" s="220"/>
      <c r="D9" s="221"/>
      <c r="E9" s="222"/>
      <c r="F9" s="333">
        <f aca="true" t="shared" si="0" ref="F9:Q9">F10+F16</f>
        <v>0</v>
      </c>
      <c r="G9" s="801">
        <f t="shared" si="0"/>
        <v>0</v>
      </c>
      <c r="H9" s="333">
        <f t="shared" si="0"/>
        <v>0</v>
      </c>
      <c r="I9" s="801">
        <f t="shared" si="0"/>
        <v>0</v>
      </c>
      <c r="J9" s="333">
        <f t="shared" si="0"/>
        <v>85</v>
      </c>
      <c r="K9" s="801">
        <f t="shared" si="0"/>
        <v>2.8214831042952935</v>
      </c>
      <c r="L9" s="333">
        <f t="shared" si="0"/>
        <v>0</v>
      </c>
      <c r="M9" s="801">
        <f t="shared" si="0"/>
        <v>0</v>
      </c>
      <c r="N9" s="333">
        <f t="shared" si="0"/>
        <v>0</v>
      </c>
      <c r="O9" s="801">
        <f t="shared" si="0"/>
        <v>0</v>
      </c>
      <c r="P9" s="333">
        <f t="shared" si="0"/>
        <v>85</v>
      </c>
      <c r="Q9" s="801">
        <f t="shared" si="0"/>
        <v>2.8214831042952935</v>
      </c>
      <c r="R9" s="386"/>
      <c r="S9" s="283">
        <f aca="true" t="shared" si="1" ref="S9:Z9">S10+S16</f>
        <v>0</v>
      </c>
      <c r="T9" s="1118">
        <f t="shared" si="1"/>
        <v>66.38783774812454</v>
      </c>
      <c r="U9" s="283">
        <f t="shared" si="1"/>
        <v>0</v>
      </c>
      <c r="V9" s="1118">
        <f t="shared" si="1"/>
        <v>0</v>
      </c>
      <c r="W9" s="283">
        <f t="shared" si="1"/>
        <v>0</v>
      </c>
      <c r="X9" s="1118">
        <f t="shared" si="1"/>
        <v>0</v>
      </c>
      <c r="Y9" s="283">
        <f t="shared" si="1"/>
        <v>2000</v>
      </c>
      <c r="Z9" s="1118">
        <f t="shared" si="1"/>
        <v>66.38783774812454</v>
      </c>
      <c r="AA9" s="493">
        <f>AA10</f>
        <v>2000</v>
      </c>
      <c r="AB9" s="834">
        <f>AB10+AB16</f>
        <v>66.38783774812454</v>
      </c>
      <c r="AC9" s="224">
        <f>AC10+AC16</f>
        <v>2085</v>
      </c>
      <c r="AD9" s="1126">
        <f aca="true" t="shared" si="2" ref="AD9:AD20">Q9+AB9</f>
        <v>69.20932085241984</v>
      </c>
    </row>
    <row r="10" spans="1:30" ht="13.5" thickTop="1">
      <c r="A10" s="169">
        <f>A9+1</f>
        <v>2</v>
      </c>
      <c r="B10" s="277">
        <v>1</v>
      </c>
      <c r="C10" s="278" t="s">
        <v>167</v>
      </c>
      <c r="D10" s="279"/>
      <c r="E10" s="280"/>
      <c r="F10" s="316">
        <f>F11</f>
        <v>0</v>
      </c>
      <c r="G10" s="802">
        <f aca="true" t="shared" si="3" ref="G10:Q10">G11</f>
        <v>0</v>
      </c>
      <c r="H10" s="316">
        <f t="shared" si="3"/>
        <v>0</v>
      </c>
      <c r="I10" s="802">
        <f t="shared" si="3"/>
        <v>0</v>
      </c>
      <c r="J10" s="316">
        <f t="shared" si="3"/>
        <v>75</v>
      </c>
      <c r="K10" s="802">
        <f t="shared" si="3"/>
        <v>2.4895439155546706</v>
      </c>
      <c r="L10" s="316">
        <f t="shared" si="3"/>
        <v>0</v>
      </c>
      <c r="M10" s="802">
        <f t="shared" si="3"/>
        <v>0</v>
      </c>
      <c r="N10" s="316">
        <f t="shared" si="3"/>
        <v>0</v>
      </c>
      <c r="O10" s="802">
        <f t="shared" si="3"/>
        <v>0</v>
      </c>
      <c r="P10" s="316">
        <f t="shared" si="3"/>
        <v>75</v>
      </c>
      <c r="Q10" s="802">
        <f t="shared" si="3"/>
        <v>2.4895439155546706</v>
      </c>
      <c r="R10" s="336"/>
      <c r="S10" s="323">
        <f>S11</f>
        <v>0</v>
      </c>
      <c r="T10" s="1119">
        <f aca="true" t="shared" si="4" ref="T10:Z10">T11</f>
        <v>66.38783774812454</v>
      </c>
      <c r="U10" s="323">
        <f t="shared" si="4"/>
        <v>0</v>
      </c>
      <c r="V10" s="1119">
        <f t="shared" si="4"/>
        <v>0</v>
      </c>
      <c r="W10" s="323">
        <f t="shared" si="4"/>
        <v>0</v>
      </c>
      <c r="X10" s="1119">
        <f t="shared" si="4"/>
        <v>0</v>
      </c>
      <c r="Y10" s="323">
        <f t="shared" si="4"/>
        <v>2000</v>
      </c>
      <c r="Z10" s="1119">
        <f t="shared" si="4"/>
        <v>66.38783774812454</v>
      </c>
      <c r="AA10" s="498">
        <f>S10+U10+W10+Y10</f>
        <v>2000</v>
      </c>
      <c r="AB10" s="835">
        <f>AB11+AB17</f>
        <v>66.38783774812454</v>
      </c>
      <c r="AC10" s="317">
        <f aca="true" t="shared" si="5" ref="AC10:AC20">P10+AA10</f>
        <v>2075</v>
      </c>
      <c r="AD10" s="863">
        <f t="shared" si="2"/>
        <v>68.87738166367922</v>
      </c>
    </row>
    <row r="11" spans="1:30" ht="12.75">
      <c r="A11" s="169">
        <f>A10+1</f>
        <v>3</v>
      </c>
      <c r="B11" s="166"/>
      <c r="C11" s="171" t="s">
        <v>219</v>
      </c>
      <c r="D11" s="173" t="s">
        <v>220</v>
      </c>
      <c r="E11" s="180"/>
      <c r="F11" s="184">
        <f>SUM(F12:F14)</f>
        <v>0</v>
      </c>
      <c r="G11" s="1079">
        <f aca="true" t="shared" si="6" ref="G11:P11">SUM(G12:G14)</f>
        <v>0</v>
      </c>
      <c r="H11" s="184">
        <f t="shared" si="6"/>
        <v>0</v>
      </c>
      <c r="I11" s="1079">
        <f t="shared" si="6"/>
        <v>0</v>
      </c>
      <c r="J11" s="184">
        <f t="shared" si="6"/>
        <v>75</v>
      </c>
      <c r="K11" s="1079">
        <f t="shared" si="6"/>
        <v>2.4895439155546706</v>
      </c>
      <c r="L11" s="184">
        <f t="shared" si="6"/>
        <v>0</v>
      </c>
      <c r="M11" s="1079">
        <f t="shared" si="6"/>
        <v>0</v>
      </c>
      <c r="N11" s="184">
        <f t="shared" si="6"/>
        <v>0</v>
      </c>
      <c r="O11" s="1079">
        <f t="shared" si="6"/>
        <v>0</v>
      </c>
      <c r="P11" s="184">
        <f t="shared" si="6"/>
        <v>75</v>
      </c>
      <c r="Q11" s="1079">
        <f>SUM(Q12:Q14)</f>
        <v>2.4895439155546706</v>
      </c>
      <c r="R11" s="387"/>
      <c r="S11" s="204">
        <f>SUM(S12:S14)</f>
        <v>0</v>
      </c>
      <c r="T11" s="1096">
        <f>+V11+X11+Z11</f>
        <v>66.38783774812454</v>
      </c>
      <c r="U11" s="204">
        <f aca="true" t="shared" si="7" ref="U11:Z11">SUM(U12:U14)</f>
        <v>0</v>
      </c>
      <c r="V11" s="1096">
        <f t="shared" si="7"/>
        <v>0</v>
      </c>
      <c r="W11" s="204">
        <f t="shared" si="7"/>
        <v>0</v>
      </c>
      <c r="X11" s="1096">
        <f t="shared" si="7"/>
        <v>0</v>
      </c>
      <c r="Y11" s="204">
        <f t="shared" si="7"/>
        <v>2000</v>
      </c>
      <c r="Z11" s="1096">
        <f t="shared" si="7"/>
        <v>66.38783774812454</v>
      </c>
      <c r="AA11" s="497">
        <f>S11+U11+W11+Y11</f>
        <v>2000</v>
      </c>
      <c r="AB11" s="836">
        <f>SUM(AB12:AB14)</f>
        <v>66.38783774812454</v>
      </c>
      <c r="AC11" s="197">
        <f t="shared" si="5"/>
        <v>2075</v>
      </c>
      <c r="AD11" s="864">
        <f t="shared" si="2"/>
        <v>68.87738166367922</v>
      </c>
    </row>
    <row r="12" spans="1:30" ht="12.75">
      <c r="A12" s="169">
        <f aca="true" t="shared" si="8" ref="A12:A20">A11+1</f>
        <v>4</v>
      </c>
      <c r="B12" s="166"/>
      <c r="C12" s="19"/>
      <c r="D12" s="6" t="s">
        <v>31</v>
      </c>
      <c r="E12" s="193" t="s">
        <v>111</v>
      </c>
      <c r="F12" s="35"/>
      <c r="G12" s="644"/>
      <c r="H12" s="10"/>
      <c r="I12" s="649"/>
      <c r="J12" s="7">
        <v>40</v>
      </c>
      <c r="K12" s="811">
        <f>J12/30.126</f>
        <v>1.327756754962491</v>
      </c>
      <c r="L12" s="35"/>
      <c r="M12" s="644"/>
      <c r="N12" s="10"/>
      <c r="O12" s="661"/>
      <c r="P12" s="486">
        <f aca="true" t="shared" si="9" ref="P12:Q14">F12+H12+J12+L12+N12</f>
        <v>40</v>
      </c>
      <c r="Q12" s="666">
        <f t="shared" si="9"/>
        <v>1.327756754962491</v>
      </c>
      <c r="R12" s="228"/>
      <c r="S12" s="29"/>
      <c r="T12" s="644">
        <f>S12/30.126</f>
        <v>0</v>
      </c>
      <c r="U12" s="10"/>
      <c r="V12" s="649">
        <f>U12/30.126</f>
        <v>0</v>
      </c>
      <c r="W12" s="10"/>
      <c r="X12" s="649">
        <f>W12/30.126</f>
        <v>0</v>
      </c>
      <c r="Y12" s="10"/>
      <c r="Z12" s="661">
        <f>Y12/30.126</f>
        <v>0</v>
      </c>
      <c r="AA12" s="486">
        <f>SUM(R12:X12)</f>
        <v>0</v>
      </c>
      <c r="AB12" s="666">
        <f>SUM(S12:Y12)</f>
        <v>0</v>
      </c>
      <c r="AC12" s="499">
        <f t="shared" si="5"/>
        <v>40</v>
      </c>
      <c r="AD12" s="1127">
        <f t="shared" si="2"/>
        <v>1.327756754962491</v>
      </c>
    </row>
    <row r="13" spans="1:30" ht="12.75">
      <c r="A13" s="169">
        <f t="shared" si="8"/>
        <v>5</v>
      </c>
      <c r="B13" s="166"/>
      <c r="C13" s="19"/>
      <c r="D13" s="6" t="s">
        <v>32</v>
      </c>
      <c r="E13" s="193" t="s">
        <v>430</v>
      </c>
      <c r="F13" s="35"/>
      <c r="G13" s="644"/>
      <c r="H13" s="10"/>
      <c r="I13" s="649"/>
      <c r="J13" s="7"/>
      <c r="K13" s="811">
        <f>J13/30.126</f>
        <v>0</v>
      </c>
      <c r="L13" s="35"/>
      <c r="M13" s="644"/>
      <c r="N13" s="10"/>
      <c r="O13" s="661"/>
      <c r="P13" s="486">
        <f t="shared" si="9"/>
        <v>0</v>
      </c>
      <c r="Q13" s="666">
        <f t="shared" si="9"/>
        <v>0</v>
      </c>
      <c r="R13" s="228"/>
      <c r="S13" s="29"/>
      <c r="T13" s="644">
        <f>S13/30.126</f>
        <v>0</v>
      </c>
      <c r="U13" s="10"/>
      <c r="V13" s="649">
        <f>U13/30.126</f>
        <v>0</v>
      </c>
      <c r="W13" s="10"/>
      <c r="X13" s="649">
        <f>W13/30.126</f>
        <v>0</v>
      </c>
      <c r="Y13" s="10">
        <v>2000</v>
      </c>
      <c r="Z13" s="661">
        <f>Y13/30.126</f>
        <v>66.38783774812454</v>
      </c>
      <c r="AA13" s="486">
        <f>S13+U13+W13+Y13</f>
        <v>2000</v>
      </c>
      <c r="AB13" s="666">
        <f>SUM(S13:Y13)/30.126</f>
        <v>66.38783774812454</v>
      </c>
      <c r="AC13" s="499">
        <f t="shared" si="5"/>
        <v>2000</v>
      </c>
      <c r="AD13" s="1127">
        <f t="shared" si="2"/>
        <v>66.38783774812454</v>
      </c>
    </row>
    <row r="14" spans="1:30" ht="12.75">
      <c r="A14" s="169">
        <f t="shared" si="8"/>
        <v>6</v>
      </c>
      <c r="B14" s="166"/>
      <c r="C14" s="19"/>
      <c r="D14" s="6" t="s">
        <v>33</v>
      </c>
      <c r="E14" s="193" t="s">
        <v>112</v>
      </c>
      <c r="F14" s="35"/>
      <c r="G14" s="644"/>
      <c r="H14" s="10"/>
      <c r="I14" s="649"/>
      <c r="J14" s="7">
        <v>35</v>
      </c>
      <c r="K14" s="811">
        <f>J14/30.126</f>
        <v>1.1617871605921795</v>
      </c>
      <c r="L14" s="35"/>
      <c r="M14" s="644"/>
      <c r="N14" s="10"/>
      <c r="O14" s="661"/>
      <c r="P14" s="486">
        <f t="shared" si="9"/>
        <v>35</v>
      </c>
      <c r="Q14" s="666">
        <f t="shared" si="9"/>
        <v>1.1617871605921795</v>
      </c>
      <c r="R14" s="228"/>
      <c r="S14" s="29"/>
      <c r="T14" s="644">
        <f>S14/30.126</f>
        <v>0</v>
      </c>
      <c r="U14" s="10"/>
      <c r="V14" s="649">
        <f>U14/30.126</f>
        <v>0</v>
      </c>
      <c r="W14" s="10"/>
      <c r="X14" s="649">
        <f>W14/30.126</f>
        <v>0</v>
      </c>
      <c r="Y14" s="10"/>
      <c r="Z14" s="661">
        <f>Y14/30.126</f>
        <v>0</v>
      </c>
      <c r="AA14" s="486">
        <f aca="true" t="shared" si="10" ref="AA14:AB20">SUM(R14:X14)</f>
        <v>0</v>
      </c>
      <c r="AB14" s="666">
        <f t="shared" si="10"/>
        <v>0</v>
      </c>
      <c r="AC14" s="499">
        <f t="shared" si="5"/>
        <v>35</v>
      </c>
      <c r="AD14" s="1127">
        <f t="shared" si="2"/>
        <v>1.1617871605921795</v>
      </c>
    </row>
    <row r="15" spans="1:30" ht="12.75">
      <c r="A15" s="169">
        <v>7</v>
      </c>
      <c r="B15" s="166"/>
      <c r="C15" s="209"/>
      <c r="D15" s="6"/>
      <c r="F15" s="18"/>
      <c r="G15" s="1108"/>
      <c r="H15" s="16"/>
      <c r="I15" s="853"/>
      <c r="J15" s="9"/>
      <c r="K15" s="1111"/>
      <c r="L15" s="16"/>
      <c r="M15" s="853"/>
      <c r="N15" s="16"/>
      <c r="O15" s="1113"/>
      <c r="P15" s="486"/>
      <c r="Q15" s="666"/>
      <c r="R15" s="228"/>
      <c r="S15" s="537"/>
      <c r="T15" s="1120"/>
      <c r="U15" s="536"/>
      <c r="V15" s="1123"/>
      <c r="W15" s="536"/>
      <c r="X15" s="1123"/>
      <c r="Y15" s="536"/>
      <c r="Z15" s="1124"/>
      <c r="AA15" s="495">
        <f t="shared" si="10"/>
        <v>0</v>
      </c>
      <c r="AB15" s="1097">
        <f t="shared" si="10"/>
        <v>0</v>
      </c>
      <c r="AC15" s="189">
        <f t="shared" si="5"/>
        <v>0</v>
      </c>
      <c r="AD15" s="674">
        <f t="shared" si="2"/>
        <v>0</v>
      </c>
    </row>
    <row r="16" spans="1:30" ht="12.75">
      <c r="A16" s="169">
        <v>8</v>
      </c>
      <c r="B16" s="233">
        <v>2</v>
      </c>
      <c r="C16" s="234" t="s">
        <v>210</v>
      </c>
      <c r="D16" s="235"/>
      <c r="E16" s="236"/>
      <c r="F16" s="529">
        <f>F17</f>
        <v>0</v>
      </c>
      <c r="G16" s="1109">
        <f aca="true" t="shared" si="11" ref="G16:Q16">G17</f>
        <v>0</v>
      </c>
      <c r="H16" s="529">
        <f t="shared" si="11"/>
        <v>0</v>
      </c>
      <c r="I16" s="1109">
        <f t="shared" si="11"/>
        <v>0</v>
      </c>
      <c r="J16" s="529">
        <f t="shared" si="11"/>
        <v>10</v>
      </c>
      <c r="K16" s="1109">
        <f t="shared" si="11"/>
        <v>0.3319391887406227</v>
      </c>
      <c r="L16" s="529">
        <f t="shared" si="11"/>
        <v>0</v>
      </c>
      <c r="M16" s="1109">
        <f t="shared" si="11"/>
        <v>0</v>
      </c>
      <c r="N16" s="529">
        <f t="shared" si="11"/>
        <v>0</v>
      </c>
      <c r="O16" s="1109">
        <f t="shared" si="11"/>
        <v>0</v>
      </c>
      <c r="P16" s="529">
        <f t="shared" si="11"/>
        <v>10</v>
      </c>
      <c r="Q16" s="1109">
        <f t="shared" si="11"/>
        <v>0.3319391887406227</v>
      </c>
      <c r="R16" s="228"/>
      <c r="S16" s="528">
        <f>S17</f>
        <v>0</v>
      </c>
      <c r="T16" s="1121">
        <f aca="true" t="shared" si="12" ref="T16:Z16">T17</f>
        <v>0</v>
      </c>
      <c r="U16" s="528">
        <f t="shared" si="12"/>
        <v>0</v>
      </c>
      <c r="V16" s="1121">
        <f t="shared" si="12"/>
        <v>0</v>
      </c>
      <c r="W16" s="528">
        <f t="shared" si="12"/>
        <v>0</v>
      </c>
      <c r="X16" s="1121">
        <f t="shared" si="12"/>
        <v>0</v>
      </c>
      <c r="Y16" s="528">
        <f t="shared" si="12"/>
        <v>0</v>
      </c>
      <c r="Z16" s="1121">
        <f t="shared" si="12"/>
        <v>0</v>
      </c>
      <c r="AA16" s="532">
        <f t="shared" si="10"/>
        <v>0</v>
      </c>
      <c r="AB16" s="1125">
        <f t="shared" si="10"/>
        <v>0</v>
      </c>
      <c r="AC16" s="530">
        <f t="shared" si="5"/>
        <v>10</v>
      </c>
      <c r="AD16" s="1128">
        <f t="shared" si="2"/>
        <v>0.3319391887406227</v>
      </c>
    </row>
    <row r="17" spans="1:30" ht="12.75">
      <c r="A17" s="169">
        <f t="shared" si="8"/>
        <v>9</v>
      </c>
      <c r="B17" s="165"/>
      <c r="C17" s="171" t="s">
        <v>219</v>
      </c>
      <c r="D17" s="370" t="s">
        <v>426</v>
      </c>
      <c r="E17" s="369"/>
      <c r="F17" s="208">
        <f>SUM(F18:F20)</f>
        <v>0</v>
      </c>
      <c r="G17" s="1110">
        <f aca="true" t="shared" si="13" ref="G17:Q17">SUM(G18:G20)</f>
        <v>0</v>
      </c>
      <c r="H17" s="208">
        <f t="shared" si="13"/>
        <v>0</v>
      </c>
      <c r="I17" s="1110">
        <f t="shared" si="13"/>
        <v>0</v>
      </c>
      <c r="J17" s="208">
        <f t="shared" si="13"/>
        <v>10</v>
      </c>
      <c r="K17" s="1110">
        <f t="shared" si="13"/>
        <v>0.3319391887406227</v>
      </c>
      <c r="L17" s="208">
        <f t="shared" si="13"/>
        <v>0</v>
      </c>
      <c r="M17" s="1110">
        <f t="shared" si="13"/>
        <v>0</v>
      </c>
      <c r="N17" s="208">
        <f t="shared" si="13"/>
        <v>0</v>
      </c>
      <c r="O17" s="1110">
        <f t="shared" si="13"/>
        <v>0</v>
      </c>
      <c r="P17" s="208">
        <f t="shared" si="13"/>
        <v>10</v>
      </c>
      <c r="Q17" s="1110">
        <f t="shared" si="13"/>
        <v>0.3319391887406227</v>
      </c>
      <c r="R17" s="228"/>
      <c r="S17" s="523">
        <f>SUM(S18:S20)</f>
        <v>0</v>
      </c>
      <c r="T17" s="1122">
        <f aca="true" t="shared" si="14" ref="T17:Z17">SUM(T18:T20)</f>
        <v>0</v>
      </c>
      <c r="U17" s="523">
        <f t="shared" si="14"/>
        <v>0</v>
      </c>
      <c r="V17" s="1122">
        <f t="shared" si="14"/>
        <v>0</v>
      </c>
      <c r="W17" s="523">
        <f t="shared" si="14"/>
        <v>0</v>
      </c>
      <c r="X17" s="1122">
        <f t="shared" si="14"/>
        <v>0</v>
      </c>
      <c r="Y17" s="523">
        <f t="shared" si="14"/>
        <v>0</v>
      </c>
      <c r="Z17" s="1122">
        <f t="shared" si="14"/>
        <v>0</v>
      </c>
      <c r="AA17" s="497">
        <f t="shared" si="10"/>
        <v>0</v>
      </c>
      <c r="AB17" s="836">
        <f t="shared" si="10"/>
        <v>0</v>
      </c>
      <c r="AC17" s="474">
        <f t="shared" si="5"/>
        <v>10</v>
      </c>
      <c r="AD17" s="1129">
        <f t="shared" si="2"/>
        <v>0.3319391887406227</v>
      </c>
    </row>
    <row r="18" spans="1:30" ht="12.75">
      <c r="A18" s="169">
        <f t="shared" si="8"/>
        <v>10</v>
      </c>
      <c r="B18" s="321"/>
      <c r="C18" s="368"/>
      <c r="D18" s="525" t="s">
        <v>31</v>
      </c>
      <c r="E18" s="526" t="s">
        <v>427</v>
      </c>
      <c r="F18" s="18"/>
      <c r="G18" s="1108"/>
      <c r="H18" s="16"/>
      <c r="I18" s="853"/>
      <c r="J18" s="9">
        <v>10</v>
      </c>
      <c r="K18" s="1111">
        <f>J18/30.126</f>
        <v>0.3319391887406227</v>
      </c>
      <c r="L18" s="16"/>
      <c r="M18" s="853"/>
      <c r="N18" s="16"/>
      <c r="O18" s="1113"/>
      <c r="P18" s="486">
        <f aca="true" t="shared" si="15" ref="P18:Q20">F18+H18+J18+L18+N18</f>
        <v>10</v>
      </c>
      <c r="Q18" s="666">
        <f t="shared" si="15"/>
        <v>0.3319391887406227</v>
      </c>
      <c r="R18" s="228"/>
      <c r="S18" s="31"/>
      <c r="T18" s="1108">
        <f>S18/30.126</f>
        <v>0</v>
      </c>
      <c r="U18" s="16"/>
      <c r="V18" s="853">
        <f>U18/30.126</f>
        <v>0</v>
      </c>
      <c r="W18" s="16"/>
      <c r="X18" s="853">
        <f>W18/30.126</f>
        <v>0</v>
      </c>
      <c r="Y18" s="16"/>
      <c r="Z18" s="1113">
        <f>Y18/30.126</f>
        <v>0</v>
      </c>
      <c r="AA18" s="495">
        <f t="shared" si="10"/>
        <v>0</v>
      </c>
      <c r="AB18" s="1097">
        <f t="shared" si="10"/>
        <v>0</v>
      </c>
      <c r="AC18" s="189">
        <f t="shared" si="5"/>
        <v>10</v>
      </c>
      <c r="AD18" s="674">
        <f t="shared" si="2"/>
        <v>0.3319391887406227</v>
      </c>
    </row>
    <row r="19" spans="1:30" ht="12.75">
      <c r="A19" s="169">
        <f t="shared" si="8"/>
        <v>11</v>
      </c>
      <c r="B19" s="321"/>
      <c r="C19" s="368"/>
      <c r="D19" s="525" t="s">
        <v>32</v>
      </c>
      <c r="E19" s="526" t="s">
        <v>428</v>
      </c>
      <c r="F19" s="18"/>
      <c r="G19" s="1108"/>
      <c r="H19" s="16"/>
      <c r="I19" s="853"/>
      <c r="J19" s="9"/>
      <c r="K19" s="1111">
        <f>J19/30.126</f>
        <v>0</v>
      </c>
      <c r="L19" s="16"/>
      <c r="M19" s="853"/>
      <c r="N19" s="16"/>
      <c r="O19" s="1113"/>
      <c r="P19" s="486">
        <f t="shared" si="15"/>
        <v>0</v>
      </c>
      <c r="Q19" s="666">
        <f t="shared" si="15"/>
        <v>0</v>
      </c>
      <c r="R19" s="228"/>
      <c r="S19" s="31"/>
      <c r="T19" s="1108">
        <f>S19/30.126</f>
        <v>0</v>
      </c>
      <c r="U19" s="16"/>
      <c r="V19" s="853">
        <f>U19/30.126</f>
        <v>0</v>
      </c>
      <c r="W19" s="16"/>
      <c r="X19" s="853">
        <f>W19/30.126</f>
        <v>0</v>
      </c>
      <c r="Y19" s="16"/>
      <c r="Z19" s="1113">
        <f>Y19/30.126</f>
        <v>0</v>
      </c>
      <c r="AA19" s="495">
        <f t="shared" si="10"/>
        <v>0</v>
      </c>
      <c r="AB19" s="1097">
        <f t="shared" si="10"/>
        <v>0</v>
      </c>
      <c r="AC19" s="189">
        <f t="shared" si="5"/>
        <v>0</v>
      </c>
      <c r="AD19" s="674">
        <f t="shared" si="2"/>
        <v>0</v>
      </c>
    </row>
    <row r="20" spans="1:30" ht="13.5" thickBot="1">
      <c r="A20" s="170">
        <f t="shared" si="8"/>
        <v>12</v>
      </c>
      <c r="B20" s="1114"/>
      <c r="C20" s="1115"/>
      <c r="D20" s="225" t="s">
        <v>33</v>
      </c>
      <c r="E20" s="216"/>
      <c r="F20" s="217"/>
      <c r="G20" s="1080"/>
      <c r="H20" s="26"/>
      <c r="I20" s="1081"/>
      <c r="J20" s="27"/>
      <c r="K20" s="1112">
        <f>J20/30.126</f>
        <v>0</v>
      </c>
      <c r="L20" s="26"/>
      <c r="M20" s="1081"/>
      <c r="N20" s="26"/>
      <c r="O20" s="1094"/>
      <c r="P20" s="490">
        <f t="shared" si="15"/>
        <v>0</v>
      </c>
      <c r="Q20" s="1085">
        <f t="shared" si="15"/>
        <v>0</v>
      </c>
      <c r="R20" s="1100"/>
      <c r="S20" s="32"/>
      <c r="T20" s="1080">
        <f>S20/30.126</f>
        <v>0</v>
      </c>
      <c r="U20" s="26"/>
      <c r="V20" s="1081">
        <f>U20/30.126</f>
        <v>0</v>
      </c>
      <c r="W20" s="26"/>
      <c r="X20" s="1081">
        <f>W20/30.126</f>
        <v>0</v>
      </c>
      <c r="Y20" s="26"/>
      <c r="Z20" s="1094">
        <f>Y20/30.126</f>
        <v>0</v>
      </c>
      <c r="AA20" s="490">
        <f t="shared" si="10"/>
        <v>0</v>
      </c>
      <c r="AB20" s="1085">
        <f t="shared" si="10"/>
        <v>0</v>
      </c>
      <c r="AC20" s="218">
        <f t="shared" si="5"/>
        <v>0</v>
      </c>
      <c r="AD20" s="1098">
        <f t="shared" si="2"/>
        <v>0</v>
      </c>
    </row>
    <row r="21" ht="12.75">
      <c r="Z21" s="621"/>
    </row>
    <row r="22" spans="3:9" ht="13.5" thickBot="1">
      <c r="C22" s="314"/>
      <c r="D22" s="76"/>
      <c r="E22" s="123"/>
      <c r="F22" s="314"/>
      <c r="I22" s="87"/>
    </row>
    <row r="23" spans="1:30" ht="24.75" thickBot="1">
      <c r="A23" s="1523" t="s">
        <v>345</v>
      </c>
      <c r="B23" s="1524"/>
      <c r="C23" s="1524"/>
      <c r="D23" s="1524"/>
      <c r="E23" s="1524"/>
      <c r="F23" s="1524"/>
      <c r="G23" s="1524"/>
      <c r="H23" s="1524"/>
      <c r="I23" s="1524"/>
      <c r="J23" s="1524"/>
      <c r="K23" s="1524"/>
      <c r="L23" s="1107"/>
      <c r="M23" s="797"/>
      <c r="N23" s="797"/>
      <c r="O23" s="797"/>
      <c r="P23" s="797"/>
      <c r="Q23" s="798"/>
      <c r="S23" s="1116"/>
      <c r="T23" s="1102"/>
      <c r="U23" s="1102"/>
      <c r="V23" s="1102"/>
      <c r="W23" s="1102"/>
      <c r="X23" s="1102"/>
      <c r="Y23" s="1103"/>
      <c r="Z23" s="1103"/>
      <c r="AA23" s="1103"/>
      <c r="AB23" s="1104"/>
      <c r="AC23" s="601" t="s">
        <v>425</v>
      </c>
      <c r="AD23" s="601" t="s">
        <v>425</v>
      </c>
    </row>
    <row r="24" spans="1:30" ht="15">
      <c r="A24" s="263"/>
      <c r="B24" s="1621" t="s">
        <v>40</v>
      </c>
      <c r="C24" s="1622"/>
      <c r="D24" s="1622"/>
      <c r="E24" s="1622"/>
      <c r="F24" s="1622"/>
      <c r="G24" s="1622"/>
      <c r="H24" s="1622"/>
      <c r="I24" s="1622"/>
      <c r="J24" s="1622"/>
      <c r="K24" s="1622"/>
      <c r="L24" s="1101"/>
      <c r="M24" s="790"/>
      <c r="N24" s="790"/>
      <c r="O24" s="790"/>
      <c r="P24" s="790"/>
      <c r="Q24" s="1105"/>
      <c r="S24" s="1623" t="s">
        <v>39</v>
      </c>
      <c r="T24" s="1624"/>
      <c r="U24" s="1624"/>
      <c r="V24" s="1624"/>
      <c r="W24" s="1624"/>
      <c r="X24" s="635"/>
      <c r="Y24" s="630"/>
      <c r="Z24" s="630"/>
      <c r="AA24" s="630"/>
      <c r="AB24" s="631"/>
      <c r="AC24" s="1047"/>
      <c r="AD24" s="1047"/>
    </row>
    <row r="25" spans="1:30" ht="13.5" thickBot="1">
      <c r="A25" s="264"/>
      <c r="B25" s="265" t="s">
        <v>185</v>
      </c>
      <c r="C25" s="266" t="s">
        <v>37</v>
      </c>
      <c r="D25" s="1600" t="s">
        <v>38</v>
      </c>
      <c r="E25" s="1620"/>
      <c r="F25" s="1620"/>
      <c r="G25" s="1620"/>
      <c r="H25" s="1620"/>
      <c r="I25" s="1620"/>
      <c r="J25" s="1620"/>
      <c r="K25" s="1620"/>
      <c r="L25" s="636"/>
      <c r="M25" s="632"/>
      <c r="N25" s="632"/>
      <c r="O25" s="632"/>
      <c r="P25" s="632"/>
      <c r="Q25" s="633"/>
      <c r="S25" s="1610"/>
      <c r="T25" s="1611"/>
      <c r="U25" s="1611"/>
      <c r="V25" s="1611"/>
      <c r="W25" s="1611"/>
      <c r="X25" s="794"/>
      <c r="Y25" s="795"/>
      <c r="Z25" s="795"/>
      <c r="AA25" s="795"/>
      <c r="AB25" s="1106"/>
      <c r="AC25" s="1047"/>
      <c r="AD25" s="1047"/>
    </row>
    <row r="26" spans="1:30" ht="12.75">
      <c r="A26" s="267"/>
      <c r="B26" s="268" t="s">
        <v>186</v>
      </c>
      <c r="C26" s="269" t="s">
        <v>184</v>
      </c>
      <c r="D26" s="270"/>
      <c r="E26" s="271" t="s">
        <v>30</v>
      </c>
      <c r="F26" s="1530">
        <v>610</v>
      </c>
      <c r="G26" s="548"/>
      <c r="H26" s="1518">
        <v>620</v>
      </c>
      <c r="I26" s="548"/>
      <c r="J26" s="1530">
        <v>630</v>
      </c>
      <c r="K26" s="548"/>
      <c r="L26" s="1518">
        <v>640</v>
      </c>
      <c r="M26" s="546"/>
      <c r="N26" s="1518">
        <v>650</v>
      </c>
      <c r="O26" s="552"/>
      <c r="P26" s="1607" t="s">
        <v>28</v>
      </c>
      <c r="Q26" s="1607" t="s">
        <v>28</v>
      </c>
      <c r="R26" s="402"/>
      <c r="S26" s="1516">
        <v>711</v>
      </c>
      <c r="T26" s="548"/>
      <c r="U26" s="1518">
        <v>714</v>
      </c>
      <c r="V26" s="546"/>
      <c r="W26" s="1518">
        <v>716</v>
      </c>
      <c r="X26" s="546"/>
      <c r="Y26" s="1518">
        <v>717</v>
      </c>
      <c r="Z26" s="552"/>
      <c r="AA26" s="1607" t="s">
        <v>28</v>
      </c>
      <c r="AB26" s="1607" t="s">
        <v>28</v>
      </c>
      <c r="AC26" s="1117"/>
      <c r="AD26" s="1047"/>
    </row>
    <row r="27" spans="1:30" ht="13.5" thickBot="1">
      <c r="A27" s="272"/>
      <c r="B27" s="273"/>
      <c r="C27" s="274"/>
      <c r="D27" s="275"/>
      <c r="E27" s="276"/>
      <c r="F27" s="1531"/>
      <c r="G27" s="549"/>
      <c r="H27" s="1519"/>
      <c r="I27" s="549"/>
      <c r="J27" s="1531"/>
      <c r="K27" s="549"/>
      <c r="L27" s="1519"/>
      <c r="M27" s="547"/>
      <c r="N27" s="1519"/>
      <c r="O27" s="553"/>
      <c r="P27" s="1522"/>
      <c r="Q27" s="1522"/>
      <c r="R27" s="402"/>
      <c r="S27" s="1517"/>
      <c r="T27" s="549"/>
      <c r="U27" s="1519"/>
      <c r="V27" s="547"/>
      <c r="W27" s="1519"/>
      <c r="X27" s="547"/>
      <c r="Y27" s="1519"/>
      <c r="Z27" s="553"/>
      <c r="AA27" s="1522"/>
      <c r="AB27" s="1522"/>
      <c r="AC27" s="1048">
        <v>2010</v>
      </c>
      <c r="AD27" s="1048">
        <v>2010</v>
      </c>
    </row>
    <row r="28" spans="1:30" ht="16.5" thickBot="1" thickTop="1">
      <c r="A28" s="168">
        <v>1</v>
      </c>
      <c r="B28" s="351" t="s">
        <v>432</v>
      </c>
      <c r="C28" s="220"/>
      <c r="D28" s="221"/>
      <c r="E28" s="222"/>
      <c r="F28" s="333">
        <f aca="true" t="shared" si="16" ref="F28:Q28">F29+F35</f>
        <v>0</v>
      </c>
      <c r="G28" s="801">
        <f t="shared" si="16"/>
        <v>0</v>
      </c>
      <c r="H28" s="333">
        <f t="shared" si="16"/>
        <v>0</v>
      </c>
      <c r="I28" s="801">
        <f t="shared" si="16"/>
        <v>0</v>
      </c>
      <c r="J28" s="333">
        <f t="shared" si="16"/>
        <v>85</v>
      </c>
      <c r="K28" s="801">
        <f t="shared" si="16"/>
        <v>2.8214831042952935</v>
      </c>
      <c r="L28" s="333">
        <f t="shared" si="16"/>
        <v>0</v>
      </c>
      <c r="M28" s="801">
        <f t="shared" si="16"/>
        <v>0</v>
      </c>
      <c r="N28" s="333">
        <f t="shared" si="16"/>
        <v>0</v>
      </c>
      <c r="O28" s="801">
        <f t="shared" si="16"/>
        <v>0</v>
      </c>
      <c r="P28" s="333">
        <f t="shared" si="16"/>
        <v>85</v>
      </c>
      <c r="Q28" s="801">
        <f t="shared" si="16"/>
        <v>2.8214831042952935</v>
      </c>
      <c r="R28" s="386"/>
      <c r="S28" s="283">
        <f aca="true" t="shared" si="17" ref="S28:Z28">S29+S35</f>
        <v>0</v>
      </c>
      <c r="T28" s="1118">
        <f t="shared" si="17"/>
        <v>199.16351324437363</v>
      </c>
      <c r="U28" s="283">
        <f t="shared" si="17"/>
        <v>0</v>
      </c>
      <c r="V28" s="1118">
        <f t="shared" si="17"/>
        <v>0</v>
      </c>
      <c r="W28" s="283">
        <f t="shared" si="17"/>
        <v>0</v>
      </c>
      <c r="X28" s="1118">
        <f t="shared" si="17"/>
        <v>0</v>
      </c>
      <c r="Y28" s="283">
        <f t="shared" si="17"/>
        <v>6000</v>
      </c>
      <c r="Z28" s="1118">
        <f t="shared" si="17"/>
        <v>199.16351324437363</v>
      </c>
      <c r="AA28" s="493">
        <f>AA29</f>
        <v>6000</v>
      </c>
      <c r="AB28" s="834">
        <f>AB29+AB35</f>
        <v>199.16351324437363</v>
      </c>
      <c r="AC28" s="224">
        <f>AC29+AC35</f>
        <v>6085</v>
      </c>
      <c r="AD28" s="1126">
        <f aca="true" t="shared" si="18" ref="AD28:AD39">Q28+AB28</f>
        <v>201.98499634866891</v>
      </c>
    </row>
    <row r="29" spans="1:30" ht="13.5" thickTop="1">
      <c r="A29" s="169">
        <f>A28+1</f>
        <v>2</v>
      </c>
      <c r="B29" s="277">
        <v>1</v>
      </c>
      <c r="C29" s="278" t="s">
        <v>167</v>
      </c>
      <c r="D29" s="279"/>
      <c r="E29" s="280"/>
      <c r="F29" s="316">
        <f aca="true" t="shared" si="19" ref="F29:Q29">F30</f>
        <v>0</v>
      </c>
      <c r="G29" s="802">
        <f t="shared" si="19"/>
        <v>0</v>
      </c>
      <c r="H29" s="316">
        <f t="shared" si="19"/>
        <v>0</v>
      </c>
      <c r="I29" s="802">
        <f t="shared" si="19"/>
        <v>0</v>
      </c>
      <c r="J29" s="316">
        <f t="shared" si="19"/>
        <v>75</v>
      </c>
      <c r="K29" s="802">
        <f t="shared" si="19"/>
        <v>2.4895439155546706</v>
      </c>
      <c r="L29" s="316">
        <f t="shared" si="19"/>
        <v>0</v>
      </c>
      <c r="M29" s="802">
        <f t="shared" si="19"/>
        <v>0</v>
      </c>
      <c r="N29" s="316">
        <f t="shared" si="19"/>
        <v>0</v>
      </c>
      <c r="O29" s="802">
        <f t="shared" si="19"/>
        <v>0</v>
      </c>
      <c r="P29" s="316">
        <f t="shared" si="19"/>
        <v>75</v>
      </c>
      <c r="Q29" s="802">
        <f t="shared" si="19"/>
        <v>2.4895439155546706</v>
      </c>
      <c r="R29" s="336"/>
      <c r="S29" s="323">
        <f aca="true" t="shared" si="20" ref="S29:Z29">S30</f>
        <v>0</v>
      </c>
      <c r="T29" s="1119">
        <f t="shared" si="20"/>
        <v>199.16351324437363</v>
      </c>
      <c r="U29" s="323">
        <f t="shared" si="20"/>
        <v>0</v>
      </c>
      <c r="V29" s="1119">
        <f t="shared" si="20"/>
        <v>0</v>
      </c>
      <c r="W29" s="323">
        <f t="shared" si="20"/>
        <v>0</v>
      </c>
      <c r="X29" s="1119">
        <f t="shared" si="20"/>
        <v>0</v>
      </c>
      <c r="Y29" s="323">
        <f t="shared" si="20"/>
        <v>6000</v>
      </c>
      <c r="Z29" s="1119">
        <f t="shared" si="20"/>
        <v>199.16351324437363</v>
      </c>
      <c r="AA29" s="498">
        <f>S29+U29+W29+Y29</f>
        <v>6000</v>
      </c>
      <c r="AB29" s="835">
        <f>AB30+AB36</f>
        <v>199.16351324437363</v>
      </c>
      <c r="AC29" s="317">
        <f aca="true" t="shared" si="21" ref="AC29:AC39">P29+AA29</f>
        <v>6075</v>
      </c>
      <c r="AD29" s="863">
        <f t="shared" si="18"/>
        <v>201.6530571599283</v>
      </c>
    </row>
    <row r="30" spans="1:30" ht="12.75">
      <c r="A30" s="169">
        <f>A29+1</f>
        <v>3</v>
      </c>
      <c r="B30" s="166"/>
      <c r="C30" s="171" t="s">
        <v>219</v>
      </c>
      <c r="D30" s="173" t="s">
        <v>220</v>
      </c>
      <c r="E30" s="180"/>
      <c r="F30" s="184">
        <f aca="true" t="shared" si="22" ref="F30:Q30">SUM(F31:F33)</f>
        <v>0</v>
      </c>
      <c r="G30" s="1079">
        <f t="shared" si="22"/>
        <v>0</v>
      </c>
      <c r="H30" s="184">
        <f t="shared" si="22"/>
        <v>0</v>
      </c>
      <c r="I30" s="1079">
        <f t="shared" si="22"/>
        <v>0</v>
      </c>
      <c r="J30" s="184">
        <f t="shared" si="22"/>
        <v>75</v>
      </c>
      <c r="K30" s="1079">
        <f t="shared" si="22"/>
        <v>2.4895439155546706</v>
      </c>
      <c r="L30" s="184">
        <f t="shared" si="22"/>
        <v>0</v>
      </c>
      <c r="M30" s="1079">
        <f t="shared" si="22"/>
        <v>0</v>
      </c>
      <c r="N30" s="184">
        <f t="shared" si="22"/>
        <v>0</v>
      </c>
      <c r="O30" s="1079">
        <f t="shared" si="22"/>
        <v>0</v>
      </c>
      <c r="P30" s="184">
        <f t="shared" si="22"/>
        <v>75</v>
      </c>
      <c r="Q30" s="1079">
        <f t="shared" si="22"/>
        <v>2.4895439155546706</v>
      </c>
      <c r="R30" s="387"/>
      <c r="S30" s="204">
        <f>SUM(S31:S33)</f>
        <v>0</v>
      </c>
      <c r="T30" s="1096">
        <f>+V30+X30+Z30</f>
        <v>199.16351324437363</v>
      </c>
      <c r="U30" s="204">
        <f aca="true" t="shared" si="23" ref="U30:Z30">SUM(U31:U33)</f>
        <v>0</v>
      </c>
      <c r="V30" s="1096">
        <f t="shared" si="23"/>
        <v>0</v>
      </c>
      <c r="W30" s="204">
        <f t="shared" si="23"/>
        <v>0</v>
      </c>
      <c r="X30" s="1096">
        <f t="shared" si="23"/>
        <v>0</v>
      </c>
      <c r="Y30" s="204">
        <f t="shared" si="23"/>
        <v>6000</v>
      </c>
      <c r="Z30" s="1096">
        <f t="shared" si="23"/>
        <v>199.16351324437363</v>
      </c>
      <c r="AA30" s="497">
        <f>S30+U30+W30+Y30</f>
        <v>6000</v>
      </c>
      <c r="AB30" s="836">
        <f>SUM(AB31:AB33)</f>
        <v>199.16351324437363</v>
      </c>
      <c r="AC30" s="197">
        <f t="shared" si="21"/>
        <v>6075</v>
      </c>
      <c r="AD30" s="864">
        <f t="shared" si="18"/>
        <v>201.6530571599283</v>
      </c>
    </row>
    <row r="31" spans="1:30" ht="12.75">
      <c r="A31" s="169">
        <f aca="true" t="shared" si="24" ref="A31:A39">A30+1</f>
        <v>4</v>
      </c>
      <c r="B31" s="166"/>
      <c r="C31" s="19"/>
      <c r="D31" s="6" t="s">
        <v>31</v>
      </c>
      <c r="E31" s="193" t="s">
        <v>111</v>
      </c>
      <c r="F31" s="35"/>
      <c r="G31" s="644"/>
      <c r="H31" s="10"/>
      <c r="I31" s="649"/>
      <c r="J31" s="7">
        <v>40</v>
      </c>
      <c r="K31" s="811">
        <f>J31/30.126</f>
        <v>1.327756754962491</v>
      </c>
      <c r="L31" s="35"/>
      <c r="M31" s="644"/>
      <c r="N31" s="10"/>
      <c r="O31" s="661"/>
      <c r="P31" s="486">
        <f aca="true" t="shared" si="25" ref="P31:Q33">F31+H31+J31+L31+N31</f>
        <v>40</v>
      </c>
      <c r="Q31" s="666">
        <f t="shared" si="25"/>
        <v>1.327756754962491</v>
      </c>
      <c r="R31" s="228"/>
      <c r="S31" s="29"/>
      <c r="T31" s="644">
        <f>S31/30.126</f>
        <v>0</v>
      </c>
      <c r="U31" s="10"/>
      <c r="V31" s="649">
        <f>U31/30.126</f>
        <v>0</v>
      </c>
      <c r="W31" s="10"/>
      <c r="X31" s="649">
        <f>W31/30.126</f>
        <v>0</v>
      </c>
      <c r="Y31" s="10"/>
      <c r="Z31" s="661">
        <f>Y31/30.126</f>
        <v>0</v>
      </c>
      <c r="AA31" s="486">
        <f>SUM(R31:X31)</f>
        <v>0</v>
      </c>
      <c r="AB31" s="666">
        <f>SUM(S31:Y31)</f>
        <v>0</v>
      </c>
      <c r="AC31" s="499">
        <f t="shared" si="21"/>
        <v>40</v>
      </c>
      <c r="AD31" s="1127">
        <f t="shared" si="18"/>
        <v>1.327756754962491</v>
      </c>
    </row>
    <row r="32" spans="1:30" ht="12.75">
      <c r="A32" s="169">
        <f t="shared" si="24"/>
        <v>5</v>
      </c>
      <c r="B32" s="166"/>
      <c r="C32" s="19"/>
      <c r="D32" s="6" t="s">
        <v>32</v>
      </c>
      <c r="E32" s="193" t="s">
        <v>430</v>
      </c>
      <c r="F32" s="35"/>
      <c r="G32" s="644"/>
      <c r="H32" s="10"/>
      <c r="I32" s="649"/>
      <c r="J32" s="7"/>
      <c r="K32" s="811">
        <f>J32/30.126</f>
        <v>0</v>
      </c>
      <c r="L32" s="35"/>
      <c r="M32" s="644"/>
      <c r="N32" s="10"/>
      <c r="O32" s="661"/>
      <c r="P32" s="486">
        <f t="shared" si="25"/>
        <v>0</v>
      </c>
      <c r="Q32" s="666">
        <f t="shared" si="25"/>
        <v>0</v>
      </c>
      <c r="R32" s="228"/>
      <c r="S32" s="29"/>
      <c r="T32" s="644">
        <f>S32/30.126</f>
        <v>0</v>
      </c>
      <c r="U32" s="10"/>
      <c r="V32" s="649">
        <f>U32/30.126</f>
        <v>0</v>
      </c>
      <c r="W32" s="10"/>
      <c r="X32" s="649">
        <f>W32/30.126</f>
        <v>0</v>
      </c>
      <c r="Y32" s="10">
        <v>6000</v>
      </c>
      <c r="Z32" s="661">
        <f>Y32/30.126</f>
        <v>199.16351324437363</v>
      </c>
      <c r="AA32" s="486">
        <f>S32+U32+W32+Y32</f>
        <v>6000</v>
      </c>
      <c r="AB32" s="666">
        <f>SUM(S32:Y32)/30.126</f>
        <v>199.16351324437363</v>
      </c>
      <c r="AC32" s="499">
        <f t="shared" si="21"/>
        <v>6000</v>
      </c>
      <c r="AD32" s="1127">
        <f t="shared" si="18"/>
        <v>199.16351324437363</v>
      </c>
    </row>
    <row r="33" spans="1:30" ht="12.75">
      <c r="A33" s="169">
        <f t="shared" si="24"/>
        <v>6</v>
      </c>
      <c r="B33" s="166"/>
      <c r="C33" s="19"/>
      <c r="D33" s="6" t="s">
        <v>33</v>
      </c>
      <c r="E33" s="193" t="s">
        <v>112</v>
      </c>
      <c r="F33" s="35"/>
      <c r="G33" s="644"/>
      <c r="H33" s="10"/>
      <c r="I33" s="649"/>
      <c r="J33" s="7">
        <v>35</v>
      </c>
      <c r="K33" s="811">
        <f>J33/30.126</f>
        <v>1.1617871605921795</v>
      </c>
      <c r="L33" s="35"/>
      <c r="M33" s="644"/>
      <c r="N33" s="10"/>
      <c r="O33" s="661"/>
      <c r="P33" s="486">
        <f t="shared" si="25"/>
        <v>35</v>
      </c>
      <c r="Q33" s="666">
        <f t="shared" si="25"/>
        <v>1.1617871605921795</v>
      </c>
      <c r="R33" s="228"/>
      <c r="S33" s="29"/>
      <c r="T33" s="644">
        <f>S33/30.126</f>
        <v>0</v>
      </c>
      <c r="U33" s="10"/>
      <c r="V33" s="649">
        <f>U33/30.126</f>
        <v>0</v>
      </c>
      <c r="W33" s="10"/>
      <c r="X33" s="649">
        <f>W33/30.126</f>
        <v>0</v>
      </c>
      <c r="Y33" s="10"/>
      <c r="Z33" s="661">
        <f>Y33/30.126</f>
        <v>0</v>
      </c>
      <c r="AA33" s="486">
        <f aca="true" t="shared" si="26" ref="AA33:AB39">SUM(R33:X33)</f>
        <v>0</v>
      </c>
      <c r="AB33" s="666">
        <f t="shared" si="26"/>
        <v>0</v>
      </c>
      <c r="AC33" s="499">
        <f t="shared" si="21"/>
        <v>35</v>
      </c>
      <c r="AD33" s="1127">
        <f t="shared" si="18"/>
        <v>1.1617871605921795</v>
      </c>
    </row>
    <row r="34" spans="1:30" ht="12.75">
      <c r="A34" s="169">
        <v>7</v>
      </c>
      <c r="B34" s="166"/>
      <c r="C34" s="209"/>
      <c r="D34" s="6"/>
      <c r="F34" s="18"/>
      <c r="G34" s="1108"/>
      <c r="H34" s="16"/>
      <c r="I34" s="853"/>
      <c r="J34" s="9"/>
      <c r="K34" s="1111"/>
      <c r="L34" s="16"/>
      <c r="M34" s="853"/>
      <c r="N34" s="16"/>
      <c r="O34" s="1113"/>
      <c r="P34" s="486"/>
      <c r="Q34" s="666"/>
      <c r="R34" s="228"/>
      <c r="S34" s="537"/>
      <c r="T34" s="1120"/>
      <c r="U34" s="536"/>
      <c r="V34" s="1123"/>
      <c r="W34" s="536"/>
      <c r="X34" s="1123"/>
      <c r="Y34" s="536"/>
      <c r="Z34" s="1124"/>
      <c r="AA34" s="495">
        <f t="shared" si="26"/>
        <v>0</v>
      </c>
      <c r="AB34" s="1097">
        <f t="shared" si="26"/>
        <v>0</v>
      </c>
      <c r="AC34" s="189">
        <f t="shared" si="21"/>
        <v>0</v>
      </c>
      <c r="AD34" s="674">
        <f t="shared" si="18"/>
        <v>0</v>
      </c>
    </row>
    <row r="35" spans="1:30" ht="12.75">
      <c r="A35" s="169">
        <v>8</v>
      </c>
      <c r="B35" s="233">
        <v>2</v>
      </c>
      <c r="C35" s="234" t="s">
        <v>210</v>
      </c>
      <c r="D35" s="235"/>
      <c r="E35" s="236"/>
      <c r="F35" s="529">
        <f aca="true" t="shared" si="27" ref="F35:Q35">F36</f>
        <v>0</v>
      </c>
      <c r="G35" s="1109">
        <f t="shared" si="27"/>
        <v>0</v>
      </c>
      <c r="H35" s="529">
        <f t="shared" si="27"/>
        <v>0</v>
      </c>
      <c r="I35" s="1109">
        <f t="shared" si="27"/>
        <v>0</v>
      </c>
      <c r="J35" s="529">
        <f t="shared" si="27"/>
        <v>10</v>
      </c>
      <c r="K35" s="1109">
        <f t="shared" si="27"/>
        <v>0.3319391887406227</v>
      </c>
      <c r="L35" s="529">
        <f t="shared" si="27"/>
        <v>0</v>
      </c>
      <c r="M35" s="1109">
        <f t="shared" si="27"/>
        <v>0</v>
      </c>
      <c r="N35" s="529">
        <f t="shared" si="27"/>
        <v>0</v>
      </c>
      <c r="O35" s="1109">
        <f t="shared" si="27"/>
        <v>0</v>
      </c>
      <c r="P35" s="529">
        <f t="shared" si="27"/>
        <v>10</v>
      </c>
      <c r="Q35" s="1109">
        <f t="shared" si="27"/>
        <v>0.3319391887406227</v>
      </c>
      <c r="R35" s="228"/>
      <c r="S35" s="528">
        <f aca="true" t="shared" si="28" ref="S35:Z35">S36</f>
        <v>0</v>
      </c>
      <c r="T35" s="1121">
        <f t="shared" si="28"/>
        <v>0</v>
      </c>
      <c r="U35" s="528">
        <f t="shared" si="28"/>
        <v>0</v>
      </c>
      <c r="V35" s="1121">
        <f t="shared" si="28"/>
        <v>0</v>
      </c>
      <c r="W35" s="528">
        <f t="shared" si="28"/>
        <v>0</v>
      </c>
      <c r="X35" s="1121">
        <f t="shared" si="28"/>
        <v>0</v>
      </c>
      <c r="Y35" s="528">
        <f t="shared" si="28"/>
        <v>0</v>
      </c>
      <c r="Z35" s="1121">
        <f t="shared" si="28"/>
        <v>0</v>
      </c>
      <c r="AA35" s="532">
        <f t="shared" si="26"/>
        <v>0</v>
      </c>
      <c r="AB35" s="1125">
        <f t="shared" si="26"/>
        <v>0</v>
      </c>
      <c r="AC35" s="530">
        <f t="shared" si="21"/>
        <v>10</v>
      </c>
      <c r="AD35" s="1128">
        <f t="shared" si="18"/>
        <v>0.3319391887406227</v>
      </c>
    </row>
    <row r="36" spans="1:30" ht="12.75">
      <c r="A36" s="169">
        <f t="shared" si="24"/>
        <v>9</v>
      </c>
      <c r="B36" s="165"/>
      <c r="C36" s="171" t="s">
        <v>219</v>
      </c>
      <c r="D36" s="370" t="s">
        <v>426</v>
      </c>
      <c r="E36" s="369"/>
      <c r="F36" s="208">
        <f aca="true" t="shared" si="29" ref="F36:Q36">SUM(F37:F39)</f>
        <v>0</v>
      </c>
      <c r="G36" s="1110">
        <f t="shared" si="29"/>
        <v>0</v>
      </c>
      <c r="H36" s="208">
        <f t="shared" si="29"/>
        <v>0</v>
      </c>
      <c r="I36" s="1110">
        <f t="shared" si="29"/>
        <v>0</v>
      </c>
      <c r="J36" s="208">
        <f t="shared" si="29"/>
        <v>10</v>
      </c>
      <c r="K36" s="1110">
        <f t="shared" si="29"/>
        <v>0.3319391887406227</v>
      </c>
      <c r="L36" s="208">
        <f t="shared" si="29"/>
        <v>0</v>
      </c>
      <c r="M36" s="1110">
        <f t="shared" si="29"/>
        <v>0</v>
      </c>
      <c r="N36" s="208">
        <f t="shared" si="29"/>
        <v>0</v>
      </c>
      <c r="O36" s="1110">
        <f t="shared" si="29"/>
        <v>0</v>
      </c>
      <c r="P36" s="208">
        <f t="shared" si="29"/>
        <v>10</v>
      </c>
      <c r="Q36" s="1110">
        <f t="shared" si="29"/>
        <v>0.3319391887406227</v>
      </c>
      <c r="R36" s="228"/>
      <c r="S36" s="523">
        <f aca="true" t="shared" si="30" ref="S36:Z36">SUM(S37:S39)</f>
        <v>0</v>
      </c>
      <c r="T36" s="1122">
        <f t="shared" si="30"/>
        <v>0</v>
      </c>
      <c r="U36" s="523">
        <f t="shared" si="30"/>
        <v>0</v>
      </c>
      <c r="V36" s="1122">
        <f t="shared" si="30"/>
        <v>0</v>
      </c>
      <c r="W36" s="523">
        <f t="shared" si="30"/>
        <v>0</v>
      </c>
      <c r="X36" s="1122">
        <f t="shared" si="30"/>
        <v>0</v>
      </c>
      <c r="Y36" s="523">
        <f t="shared" si="30"/>
        <v>0</v>
      </c>
      <c r="Z36" s="1122">
        <f t="shared" si="30"/>
        <v>0</v>
      </c>
      <c r="AA36" s="497">
        <f t="shared" si="26"/>
        <v>0</v>
      </c>
      <c r="AB36" s="836">
        <f t="shared" si="26"/>
        <v>0</v>
      </c>
      <c r="AC36" s="474">
        <f t="shared" si="21"/>
        <v>10</v>
      </c>
      <c r="AD36" s="1129">
        <f t="shared" si="18"/>
        <v>0.3319391887406227</v>
      </c>
    </row>
    <row r="37" spans="1:30" ht="12.75">
      <c r="A37" s="169">
        <f t="shared" si="24"/>
        <v>10</v>
      </c>
      <c r="B37" s="321"/>
      <c r="C37" s="368"/>
      <c r="D37" s="525" t="s">
        <v>31</v>
      </c>
      <c r="E37" s="526" t="s">
        <v>427</v>
      </c>
      <c r="F37" s="18"/>
      <c r="G37" s="1108"/>
      <c r="H37" s="16"/>
      <c r="I37" s="853"/>
      <c r="J37" s="9">
        <v>10</v>
      </c>
      <c r="K37" s="1111">
        <f>J37/30.126</f>
        <v>0.3319391887406227</v>
      </c>
      <c r="L37" s="16"/>
      <c r="M37" s="853"/>
      <c r="N37" s="16"/>
      <c r="O37" s="1113"/>
      <c r="P37" s="486">
        <f aca="true" t="shared" si="31" ref="P37:Q39">F37+H37+J37+L37+N37</f>
        <v>10</v>
      </c>
      <c r="Q37" s="666">
        <f t="shared" si="31"/>
        <v>0.3319391887406227</v>
      </c>
      <c r="R37" s="228"/>
      <c r="S37" s="31"/>
      <c r="T37" s="1108">
        <f>S37/30.126</f>
        <v>0</v>
      </c>
      <c r="U37" s="16"/>
      <c r="V37" s="853">
        <f>U37/30.126</f>
        <v>0</v>
      </c>
      <c r="W37" s="16"/>
      <c r="X37" s="853">
        <f>W37/30.126</f>
        <v>0</v>
      </c>
      <c r="Y37" s="16"/>
      <c r="Z37" s="1113">
        <f>Y37/30.126</f>
        <v>0</v>
      </c>
      <c r="AA37" s="495">
        <f t="shared" si="26"/>
        <v>0</v>
      </c>
      <c r="AB37" s="1097">
        <f t="shared" si="26"/>
        <v>0</v>
      </c>
      <c r="AC37" s="189">
        <f t="shared" si="21"/>
        <v>10</v>
      </c>
      <c r="AD37" s="674">
        <f t="shared" si="18"/>
        <v>0.3319391887406227</v>
      </c>
    </row>
    <row r="38" spans="1:30" ht="12.75">
      <c r="A38" s="169">
        <f t="shared" si="24"/>
        <v>11</v>
      </c>
      <c r="B38" s="321"/>
      <c r="C38" s="368"/>
      <c r="D38" s="525" t="s">
        <v>32</v>
      </c>
      <c r="E38" s="526" t="s">
        <v>428</v>
      </c>
      <c r="F38" s="18"/>
      <c r="G38" s="1108"/>
      <c r="H38" s="16"/>
      <c r="I38" s="853"/>
      <c r="J38" s="9"/>
      <c r="K38" s="1111">
        <f>J38/30.126</f>
        <v>0</v>
      </c>
      <c r="L38" s="16"/>
      <c r="M38" s="853"/>
      <c r="N38" s="16"/>
      <c r="O38" s="1113"/>
      <c r="P38" s="486">
        <f t="shared" si="31"/>
        <v>0</v>
      </c>
      <c r="Q38" s="666">
        <f t="shared" si="31"/>
        <v>0</v>
      </c>
      <c r="R38" s="228"/>
      <c r="S38" s="31"/>
      <c r="T38" s="1108">
        <f>S38/30.126</f>
        <v>0</v>
      </c>
      <c r="U38" s="16"/>
      <c r="V38" s="853">
        <f>U38/30.126</f>
        <v>0</v>
      </c>
      <c r="W38" s="16"/>
      <c r="X38" s="853">
        <f>W38/30.126</f>
        <v>0</v>
      </c>
      <c r="Y38" s="16"/>
      <c r="Z38" s="1113">
        <f>Y38/30.126</f>
        <v>0</v>
      </c>
      <c r="AA38" s="495">
        <f t="shared" si="26"/>
        <v>0</v>
      </c>
      <c r="AB38" s="1097">
        <f t="shared" si="26"/>
        <v>0</v>
      </c>
      <c r="AC38" s="189">
        <f t="shared" si="21"/>
        <v>0</v>
      </c>
      <c r="AD38" s="674">
        <f t="shared" si="18"/>
        <v>0</v>
      </c>
    </row>
    <row r="39" spans="1:30" ht="13.5" thickBot="1">
      <c r="A39" s="170">
        <f t="shared" si="24"/>
        <v>12</v>
      </c>
      <c r="B39" s="1114"/>
      <c r="C39" s="1115"/>
      <c r="D39" s="225" t="s">
        <v>33</v>
      </c>
      <c r="E39" s="216"/>
      <c r="F39" s="217"/>
      <c r="G39" s="1080"/>
      <c r="H39" s="26"/>
      <c r="I39" s="1081"/>
      <c r="J39" s="27"/>
      <c r="K39" s="1112">
        <f>J39/30.126</f>
        <v>0</v>
      </c>
      <c r="L39" s="26"/>
      <c r="M39" s="1081"/>
      <c r="N39" s="26"/>
      <c r="O39" s="1094"/>
      <c r="P39" s="490">
        <f t="shared" si="31"/>
        <v>0</v>
      </c>
      <c r="Q39" s="1085">
        <f t="shared" si="31"/>
        <v>0</v>
      </c>
      <c r="R39" s="1100"/>
      <c r="S39" s="32"/>
      <c r="T39" s="1080">
        <f>S39/30.126</f>
        <v>0</v>
      </c>
      <c r="U39" s="26"/>
      <c r="V39" s="1081">
        <f>U39/30.126</f>
        <v>0</v>
      </c>
      <c r="W39" s="26"/>
      <c r="X39" s="1081">
        <f>W39/30.126</f>
        <v>0</v>
      </c>
      <c r="Y39" s="26"/>
      <c r="Z39" s="1094">
        <f>Y39/30.126</f>
        <v>0</v>
      </c>
      <c r="AA39" s="490">
        <f t="shared" si="26"/>
        <v>0</v>
      </c>
      <c r="AB39" s="1085">
        <f t="shared" si="26"/>
        <v>0</v>
      </c>
      <c r="AC39" s="218">
        <f t="shared" si="21"/>
        <v>0</v>
      </c>
      <c r="AD39" s="1098">
        <f t="shared" si="18"/>
        <v>0</v>
      </c>
    </row>
    <row r="41" ht="13.5" thickBot="1"/>
    <row r="42" spans="1:30" ht="24.75" thickBot="1">
      <c r="A42" s="1523" t="s">
        <v>346</v>
      </c>
      <c r="B42" s="1524"/>
      <c r="C42" s="1524"/>
      <c r="D42" s="1524"/>
      <c r="E42" s="1524"/>
      <c r="F42" s="1524"/>
      <c r="G42" s="1524"/>
      <c r="H42" s="1524"/>
      <c r="I42" s="1524"/>
      <c r="J42" s="1524"/>
      <c r="K42" s="1524"/>
      <c r="L42" s="1107"/>
      <c r="M42" s="797"/>
      <c r="N42" s="797"/>
      <c r="O42" s="797"/>
      <c r="P42" s="797"/>
      <c r="Q42" s="798"/>
      <c r="S42" s="1116"/>
      <c r="T42" s="1102"/>
      <c r="U42" s="1102"/>
      <c r="V42" s="1102"/>
      <c r="W42" s="1102"/>
      <c r="X42" s="1102"/>
      <c r="Y42" s="1103"/>
      <c r="Z42" s="1103"/>
      <c r="AA42" s="1103"/>
      <c r="AB42" s="1104"/>
      <c r="AC42" s="601" t="s">
        <v>425</v>
      </c>
      <c r="AD42" s="601" t="s">
        <v>425</v>
      </c>
    </row>
    <row r="43" spans="1:30" ht="15">
      <c r="A43" s="263"/>
      <c r="B43" s="1621" t="s">
        <v>40</v>
      </c>
      <c r="C43" s="1622"/>
      <c r="D43" s="1622"/>
      <c r="E43" s="1622"/>
      <c r="F43" s="1622"/>
      <c r="G43" s="1622"/>
      <c r="H43" s="1622"/>
      <c r="I43" s="1622"/>
      <c r="J43" s="1622"/>
      <c r="K43" s="1622"/>
      <c r="L43" s="1101"/>
      <c r="M43" s="790"/>
      <c r="N43" s="790"/>
      <c r="O43" s="790"/>
      <c r="P43" s="790"/>
      <c r="Q43" s="1105"/>
      <c r="S43" s="1623" t="s">
        <v>39</v>
      </c>
      <c r="T43" s="1624"/>
      <c r="U43" s="1624"/>
      <c r="V43" s="1624"/>
      <c r="W43" s="1624"/>
      <c r="X43" s="635"/>
      <c r="Y43" s="630"/>
      <c r="Z43" s="630"/>
      <c r="AA43" s="630"/>
      <c r="AB43" s="631"/>
      <c r="AC43" s="1047"/>
      <c r="AD43" s="1047"/>
    </row>
    <row r="44" spans="1:30" ht="13.5" thickBot="1">
      <c r="A44" s="264"/>
      <c r="B44" s="265" t="s">
        <v>185</v>
      </c>
      <c r="C44" s="266" t="s">
        <v>37</v>
      </c>
      <c r="D44" s="1600" t="s">
        <v>38</v>
      </c>
      <c r="E44" s="1620"/>
      <c r="F44" s="1620"/>
      <c r="G44" s="1620"/>
      <c r="H44" s="1620"/>
      <c r="I44" s="1620"/>
      <c r="J44" s="1620"/>
      <c r="K44" s="1620"/>
      <c r="L44" s="636"/>
      <c r="M44" s="632"/>
      <c r="N44" s="632"/>
      <c r="O44" s="632"/>
      <c r="P44" s="632"/>
      <c r="Q44" s="633"/>
      <c r="S44" s="1610"/>
      <c r="T44" s="1611"/>
      <c r="U44" s="1611"/>
      <c r="V44" s="1611"/>
      <c r="W44" s="1611"/>
      <c r="X44" s="794"/>
      <c r="Y44" s="795"/>
      <c r="Z44" s="795"/>
      <c r="AA44" s="795"/>
      <c r="AB44" s="1106"/>
      <c r="AC44" s="1047"/>
      <c r="AD44" s="1047"/>
    </row>
    <row r="45" spans="1:30" ht="12.75">
      <c r="A45" s="267"/>
      <c r="B45" s="268" t="s">
        <v>186</v>
      </c>
      <c r="C45" s="269" t="s">
        <v>184</v>
      </c>
      <c r="D45" s="270"/>
      <c r="E45" s="271" t="s">
        <v>30</v>
      </c>
      <c r="F45" s="1530">
        <v>610</v>
      </c>
      <c r="G45" s="548"/>
      <c r="H45" s="1518">
        <v>620</v>
      </c>
      <c r="I45" s="548"/>
      <c r="J45" s="1530">
        <v>630</v>
      </c>
      <c r="K45" s="548"/>
      <c r="L45" s="1518">
        <v>640</v>
      </c>
      <c r="M45" s="546"/>
      <c r="N45" s="1518">
        <v>650</v>
      </c>
      <c r="O45" s="552"/>
      <c r="P45" s="1607" t="s">
        <v>28</v>
      </c>
      <c r="Q45" s="1607" t="s">
        <v>28</v>
      </c>
      <c r="R45" s="402"/>
      <c r="S45" s="1516">
        <v>711</v>
      </c>
      <c r="T45" s="548"/>
      <c r="U45" s="1518">
        <v>714</v>
      </c>
      <c r="V45" s="546"/>
      <c r="W45" s="1518">
        <v>716</v>
      </c>
      <c r="X45" s="546"/>
      <c r="Y45" s="1518">
        <v>717</v>
      </c>
      <c r="Z45" s="552"/>
      <c r="AA45" s="1607" t="s">
        <v>28</v>
      </c>
      <c r="AB45" s="1607" t="s">
        <v>28</v>
      </c>
      <c r="AC45" s="1117"/>
      <c r="AD45" s="1047"/>
    </row>
    <row r="46" spans="1:30" ht="13.5" thickBot="1">
      <c r="A46" s="272"/>
      <c r="B46" s="273"/>
      <c r="C46" s="274"/>
      <c r="D46" s="275"/>
      <c r="E46" s="276"/>
      <c r="F46" s="1531"/>
      <c r="G46" s="549"/>
      <c r="H46" s="1519"/>
      <c r="I46" s="549"/>
      <c r="J46" s="1531"/>
      <c r="K46" s="549"/>
      <c r="L46" s="1519"/>
      <c r="M46" s="547"/>
      <c r="N46" s="1519"/>
      <c r="O46" s="553"/>
      <c r="P46" s="1522"/>
      <c r="Q46" s="1522"/>
      <c r="R46" s="402"/>
      <c r="S46" s="1517"/>
      <c r="T46" s="549"/>
      <c r="U46" s="1519"/>
      <c r="V46" s="547"/>
      <c r="W46" s="1519"/>
      <c r="X46" s="547"/>
      <c r="Y46" s="1519"/>
      <c r="Z46" s="553"/>
      <c r="AA46" s="1522"/>
      <c r="AB46" s="1522"/>
      <c r="AC46" s="1048">
        <v>2011</v>
      </c>
      <c r="AD46" s="1048">
        <v>2011</v>
      </c>
    </row>
    <row r="47" spans="1:30" ht="16.5" thickBot="1" thickTop="1">
      <c r="A47" s="168">
        <v>1</v>
      </c>
      <c r="B47" s="351" t="s">
        <v>432</v>
      </c>
      <c r="C47" s="220"/>
      <c r="D47" s="221"/>
      <c r="E47" s="222"/>
      <c r="F47" s="333">
        <f aca="true" t="shared" si="32" ref="F47:Q47">F48+F54</f>
        <v>0</v>
      </c>
      <c r="G47" s="801">
        <f t="shared" si="32"/>
        <v>0</v>
      </c>
      <c r="H47" s="333">
        <f t="shared" si="32"/>
        <v>0</v>
      </c>
      <c r="I47" s="801">
        <f t="shared" si="32"/>
        <v>0</v>
      </c>
      <c r="J47" s="333">
        <f t="shared" si="32"/>
        <v>85</v>
      </c>
      <c r="K47" s="801">
        <f t="shared" si="32"/>
        <v>2.8214831042952935</v>
      </c>
      <c r="L47" s="333">
        <f t="shared" si="32"/>
        <v>0</v>
      </c>
      <c r="M47" s="801">
        <f t="shared" si="32"/>
        <v>0</v>
      </c>
      <c r="N47" s="333">
        <f t="shared" si="32"/>
        <v>0</v>
      </c>
      <c r="O47" s="801">
        <f t="shared" si="32"/>
        <v>0</v>
      </c>
      <c r="P47" s="333">
        <f t="shared" si="32"/>
        <v>85</v>
      </c>
      <c r="Q47" s="801">
        <f t="shared" si="32"/>
        <v>2.8214831042952935</v>
      </c>
      <c r="R47" s="386"/>
      <c r="S47" s="283">
        <f aca="true" t="shared" si="33" ref="S47:AC47">S48+S54</f>
        <v>0</v>
      </c>
      <c r="T47" s="1118">
        <f t="shared" si="33"/>
        <v>0</v>
      </c>
      <c r="U47" s="283">
        <f t="shared" si="33"/>
        <v>0</v>
      </c>
      <c r="V47" s="1118">
        <f t="shared" si="33"/>
        <v>0</v>
      </c>
      <c r="W47" s="283">
        <f t="shared" si="33"/>
        <v>0</v>
      </c>
      <c r="X47" s="1118">
        <f t="shared" si="33"/>
        <v>0</v>
      </c>
      <c r="Y47" s="283">
        <f t="shared" si="33"/>
        <v>4000</v>
      </c>
      <c r="Z47" s="1118">
        <f t="shared" si="33"/>
        <v>132.77567549624908</v>
      </c>
      <c r="AA47" s="493">
        <f t="shared" si="33"/>
        <v>4000</v>
      </c>
      <c r="AB47" s="834">
        <f t="shared" si="33"/>
        <v>132.77567549624908</v>
      </c>
      <c r="AC47" s="224">
        <f t="shared" si="33"/>
        <v>4085</v>
      </c>
      <c r="AD47" s="1126">
        <f aca="true" t="shared" si="34" ref="AD47:AD58">Q47+AB47</f>
        <v>135.59715860054436</v>
      </c>
    </row>
    <row r="48" spans="1:30" ht="13.5" thickTop="1">
      <c r="A48" s="169">
        <f>A47+1</f>
        <v>2</v>
      </c>
      <c r="B48" s="277">
        <v>1</v>
      </c>
      <c r="C48" s="278" t="s">
        <v>167</v>
      </c>
      <c r="D48" s="279"/>
      <c r="E48" s="280"/>
      <c r="F48" s="316">
        <f aca="true" t="shared" si="35" ref="F48:Q48">F49</f>
        <v>0</v>
      </c>
      <c r="G48" s="802">
        <f t="shared" si="35"/>
        <v>0</v>
      </c>
      <c r="H48" s="316">
        <f t="shared" si="35"/>
        <v>0</v>
      </c>
      <c r="I48" s="802">
        <f t="shared" si="35"/>
        <v>0</v>
      </c>
      <c r="J48" s="316">
        <f t="shared" si="35"/>
        <v>75</v>
      </c>
      <c r="K48" s="802">
        <f t="shared" si="35"/>
        <v>2.4895439155546706</v>
      </c>
      <c r="L48" s="316">
        <f t="shared" si="35"/>
        <v>0</v>
      </c>
      <c r="M48" s="802">
        <f t="shared" si="35"/>
        <v>0</v>
      </c>
      <c r="N48" s="316">
        <f t="shared" si="35"/>
        <v>0</v>
      </c>
      <c r="O48" s="802">
        <f t="shared" si="35"/>
        <v>0</v>
      </c>
      <c r="P48" s="316">
        <f t="shared" si="35"/>
        <v>75</v>
      </c>
      <c r="Q48" s="802">
        <f t="shared" si="35"/>
        <v>2.4895439155546706</v>
      </c>
      <c r="R48" s="336"/>
      <c r="S48" s="323">
        <f aca="true" t="shared" si="36" ref="S48:Z48">S49</f>
        <v>0</v>
      </c>
      <c r="T48" s="1119">
        <f t="shared" si="36"/>
        <v>0</v>
      </c>
      <c r="U48" s="323">
        <f t="shared" si="36"/>
        <v>0</v>
      </c>
      <c r="V48" s="1119">
        <f t="shared" si="36"/>
        <v>0</v>
      </c>
      <c r="W48" s="323">
        <f t="shared" si="36"/>
        <v>0</v>
      </c>
      <c r="X48" s="1119">
        <f t="shared" si="36"/>
        <v>0</v>
      </c>
      <c r="Y48" s="323">
        <f t="shared" si="36"/>
        <v>0</v>
      </c>
      <c r="Z48" s="1119">
        <f t="shared" si="36"/>
        <v>0</v>
      </c>
      <c r="AA48" s="498">
        <f>S48+U48+W48+Y48</f>
        <v>0</v>
      </c>
      <c r="AB48" s="835">
        <f>AB49</f>
        <v>0</v>
      </c>
      <c r="AC48" s="317">
        <f aca="true" t="shared" si="37" ref="AC48:AC58">P48+AA48</f>
        <v>75</v>
      </c>
      <c r="AD48" s="863">
        <f t="shared" si="34"/>
        <v>2.4895439155546706</v>
      </c>
    </row>
    <row r="49" spans="1:30" ht="12.75">
      <c r="A49" s="169">
        <f>A48+1</f>
        <v>3</v>
      </c>
      <c r="B49" s="166"/>
      <c r="C49" s="171" t="s">
        <v>219</v>
      </c>
      <c r="D49" s="173" t="s">
        <v>220</v>
      </c>
      <c r="E49" s="180"/>
      <c r="F49" s="184">
        <f aca="true" t="shared" si="38" ref="F49:Q49">SUM(F50:F52)</f>
        <v>0</v>
      </c>
      <c r="G49" s="1079">
        <f t="shared" si="38"/>
        <v>0</v>
      </c>
      <c r="H49" s="184">
        <f t="shared" si="38"/>
        <v>0</v>
      </c>
      <c r="I49" s="1079">
        <f t="shared" si="38"/>
        <v>0</v>
      </c>
      <c r="J49" s="184">
        <f t="shared" si="38"/>
        <v>75</v>
      </c>
      <c r="K49" s="1079">
        <f t="shared" si="38"/>
        <v>2.4895439155546706</v>
      </c>
      <c r="L49" s="184">
        <f t="shared" si="38"/>
        <v>0</v>
      </c>
      <c r="M49" s="1079">
        <f t="shared" si="38"/>
        <v>0</v>
      </c>
      <c r="N49" s="184">
        <f t="shared" si="38"/>
        <v>0</v>
      </c>
      <c r="O49" s="1079">
        <f t="shared" si="38"/>
        <v>0</v>
      </c>
      <c r="P49" s="184">
        <f t="shared" si="38"/>
        <v>75</v>
      </c>
      <c r="Q49" s="1079">
        <f t="shared" si="38"/>
        <v>2.4895439155546706</v>
      </c>
      <c r="R49" s="387"/>
      <c r="S49" s="204">
        <f>SUM(S50:S52)</f>
        <v>0</v>
      </c>
      <c r="T49" s="1096">
        <f>+V49+X49+Z49</f>
        <v>0</v>
      </c>
      <c r="U49" s="204">
        <f aca="true" t="shared" si="39" ref="U49:Z49">SUM(U50:U52)</f>
        <v>0</v>
      </c>
      <c r="V49" s="1096">
        <f t="shared" si="39"/>
        <v>0</v>
      </c>
      <c r="W49" s="204">
        <f t="shared" si="39"/>
        <v>0</v>
      </c>
      <c r="X49" s="1096">
        <f t="shared" si="39"/>
        <v>0</v>
      </c>
      <c r="Y49" s="204">
        <f t="shared" si="39"/>
        <v>0</v>
      </c>
      <c r="Z49" s="1096">
        <f t="shared" si="39"/>
        <v>0</v>
      </c>
      <c r="AA49" s="497">
        <f>S49+U49+W49+Y49</f>
        <v>0</v>
      </c>
      <c r="AB49" s="836">
        <f>SUM(AB50:AB52)</f>
        <v>0</v>
      </c>
      <c r="AC49" s="197">
        <f t="shared" si="37"/>
        <v>75</v>
      </c>
      <c r="AD49" s="864">
        <f t="shared" si="34"/>
        <v>2.4895439155546706</v>
      </c>
    </row>
    <row r="50" spans="1:30" ht="12.75">
      <c r="A50" s="169">
        <f aca="true" t="shared" si="40" ref="A50:A58">A49+1</f>
        <v>4</v>
      </c>
      <c r="B50" s="166"/>
      <c r="C50" s="19"/>
      <c r="D50" s="6" t="s">
        <v>31</v>
      </c>
      <c r="E50" s="193" t="s">
        <v>111</v>
      </c>
      <c r="F50" s="35"/>
      <c r="G50" s="644"/>
      <c r="H50" s="10"/>
      <c r="I50" s="649"/>
      <c r="J50" s="7">
        <v>40</v>
      </c>
      <c r="K50" s="811">
        <f>J50/30.126</f>
        <v>1.327756754962491</v>
      </c>
      <c r="L50" s="35"/>
      <c r="M50" s="644"/>
      <c r="N50" s="10"/>
      <c r="O50" s="661"/>
      <c r="P50" s="486">
        <f aca="true" t="shared" si="41" ref="P50:Q52">F50+H50+J50+L50+N50</f>
        <v>40</v>
      </c>
      <c r="Q50" s="666">
        <f t="shared" si="41"/>
        <v>1.327756754962491</v>
      </c>
      <c r="R50" s="228"/>
      <c r="S50" s="29"/>
      <c r="T50" s="644">
        <f>S50/30.126</f>
        <v>0</v>
      </c>
      <c r="U50" s="10"/>
      <c r="V50" s="649">
        <f>U50/30.126</f>
        <v>0</v>
      </c>
      <c r="W50" s="10"/>
      <c r="X50" s="649">
        <f>W50/30.126</f>
        <v>0</v>
      </c>
      <c r="Y50" s="10"/>
      <c r="Z50" s="661">
        <f>Y50/30.126</f>
        <v>0</v>
      </c>
      <c r="AA50" s="486">
        <f>SUM(R50:X50)</f>
        <v>0</v>
      </c>
      <c r="AB50" s="666">
        <f>SUM(S50:Y50)</f>
        <v>0</v>
      </c>
      <c r="AC50" s="499">
        <f t="shared" si="37"/>
        <v>40</v>
      </c>
      <c r="AD50" s="1127">
        <f t="shared" si="34"/>
        <v>1.327756754962491</v>
      </c>
    </row>
    <row r="51" spans="1:30" ht="12.75">
      <c r="A51" s="169">
        <f t="shared" si="40"/>
        <v>5</v>
      </c>
      <c r="B51" s="166"/>
      <c r="C51" s="19"/>
      <c r="D51" s="6" t="s">
        <v>32</v>
      </c>
      <c r="E51" s="193" t="s">
        <v>430</v>
      </c>
      <c r="F51" s="35"/>
      <c r="G51" s="644"/>
      <c r="H51" s="10"/>
      <c r="I51" s="649"/>
      <c r="J51" s="7"/>
      <c r="K51" s="811">
        <f>J51/30.126</f>
        <v>0</v>
      </c>
      <c r="L51" s="35"/>
      <c r="M51" s="644"/>
      <c r="N51" s="10"/>
      <c r="O51" s="661"/>
      <c r="P51" s="486">
        <f t="shared" si="41"/>
        <v>0</v>
      </c>
      <c r="Q51" s="666">
        <f t="shared" si="41"/>
        <v>0</v>
      </c>
      <c r="R51" s="228"/>
      <c r="S51" s="29"/>
      <c r="T51" s="644">
        <f>S51/30.126</f>
        <v>0</v>
      </c>
      <c r="U51" s="10"/>
      <c r="V51" s="649">
        <f>U51/30.126</f>
        <v>0</v>
      </c>
      <c r="W51" s="10"/>
      <c r="X51" s="649">
        <f>W51/30.126</f>
        <v>0</v>
      </c>
      <c r="Y51" s="10"/>
      <c r="Z51" s="661">
        <f>Y51/30.126</f>
        <v>0</v>
      </c>
      <c r="AA51" s="486">
        <f>S51+U51+W51+Y51</f>
        <v>0</v>
      </c>
      <c r="AB51" s="666">
        <f>SUM(S51:Y51)/30.126</f>
        <v>0</v>
      </c>
      <c r="AC51" s="499">
        <f t="shared" si="37"/>
        <v>0</v>
      </c>
      <c r="AD51" s="1127">
        <f t="shared" si="34"/>
        <v>0</v>
      </c>
    </row>
    <row r="52" spans="1:30" ht="12.75">
      <c r="A52" s="169">
        <f t="shared" si="40"/>
        <v>6</v>
      </c>
      <c r="B52" s="166"/>
      <c r="C52" s="19"/>
      <c r="D52" s="6" t="s">
        <v>33</v>
      </c>
      <c r="E52" s="193" t="s">
        <v>112</v>
      </c>
      <c r="F52" s="35"/>
      <c r="G52" s="644"/>
      <c r="H52" s="10"/>
      <c r="I52" s="649"/>
      <c r="J52" s="7">
        <v>35</v>
      </c>
      <c r="K52" s="811">
        <f>J52/30.126</f>
        <v>1.1617871605921795</v>
      </c>
      <c r="L52" s="35"/>
      <c r="M52" s="644"/>
      <c r="N52" s="10"/>
      <c r="O52" s="661"/>
      <c r="P52" s="486">
        <f t="shared" si="41"/>
        <v>35</v>
      </c>
      <c r="Q52" s="666">
        <f t="shared" si="41"/>
        <v>1.1617871605921795</v>
      </c>
      <c r="R52" s="228"/>
      <c r="S52" s="29"/>
      <c r="T52" s="644">
        <f>S52/30.126</f>
        <v>0</v>
      </c>
      <c r="U52" s="10"/>
      <c r="V52" s="649">
        <f>U52/30.126</f>
        <v>0</v>
      </c>
      <c r="W52" s="10"/>
      <c r="X52" s="649">
        <f>W52/30.126</f>
        <v>0</v>
      </c>
      <c r="Y52" s="10"/>
      <c r="Z52" s="661">
        <f>Y52/30.126</f>
        <v>0</v>
      </c>
      <c r="AA52" s="486">
        <f>SUM(R52:X52)</f>
        <v>0</v>
      </c>
      <c r="AB52" s="666">
        <f>SUM(S52:Y52)</f>
        <v>0</v>
      </c>
      <c r="AC52" s="499">
        <f t="shared" si="37"/>
        <v>35</v>
      </c>
      <c r="AD52" s="1127">
        <f t="shared" si="34"/>
        <v>1.1617871605921795</v>
      </c>
    </row>
    <row r="53" spans="1:30" ht="12.75">
      <c r="A53" s="169">
        <v>7</v>
      </c>
      <c r="B53" s="166"/>
      <c r="C53" s="209"/>
      <c r="D53" s="6"/>
      <c r="F53" s="18"/>
      <c r="G53" s="1108"/>
      <c r="H53" s="16"/>
      <c r="I53" s="853"/>
      <c r="J53" s="9"/>
      <c r="K53" s="1111"/>
      <c r="L53" s="16"/>
      <c r="M53" s="853"/>
      <c r="N53" s="16"/>
      <c r="O53" s="1113"/>
      <c r="P53" s="486"/>
      <c r="Q53" s="666"/>
      <c r="R53" s="228"/>
      <c r="S53" s="537"/>
      <c r="T53" s="1120"/>
      <c r="U53" s="536"/>
      <c r="V53" s="1123"/>
      <c r="W53" s="536"/>
      <c r="X53" s="1123"/>
      <c r="Y53" s="536"/>
      <c r="Z53" s="1124"/>
      <c r="AA53" s="495">
        <f>SUM(R53:X53)</f>
        <v>0</v>
      </c>
      <c r="AB53" s="1097">
        <f>SUM(S53:Y53)</f>
        <v>0</v>
      </c>
      <c r="AC53" s="189">
        <f t="shared" si="37"/>
        <v>0</v>
      </c>
      <c r="AD53" s="674">
        <f t="shared" si="34"/>
        <v>0</v>
      </c>
    </row>
    <row r="54" spans="1:30" ht="12.75">
      <c r="A54" s="169">
        <v>8</v>
      </c>
      <c r="B54" s="233">
        <v>2</v>
      </c>
      <c r="C54" s="234" t="s">
        <v>210</v>
      </c>
      <c r="D54" s="235"/>
      <c r="E54" s="236"/>
      <c r="F54" s="529">
        <f aca="true" t="shared" si="42" ref="F54:Q54">F55</f>
        <v>0</v>
      </c>
      <c r="G54" s="1109">
        <f t="shared" si="42"/>
        <v>0</v>
      </c>
      <c r="H54" s="529">
        <f t="shared" si="42"/>
        <v>0</v>
      </c>
      <c r="I54" s="1109">
        <f t="shared" si="42"/>
        <v>0</v>
      </c>
      <c r="J54" s="529">
        <f t="shared" si="42"/>
        <v>10</v>
      </c>
      <c r="K54" s="1109">
        <f t="shared" si="42"/>
        <v>0.3319391887406227</v>
      </c>
      <c r="L54" s="529">
        <f t="shared" si="42"/>
        <v>0</v>
      </c>
      <c r="M54" s="1109">
        <f t="shared" si="42"/>
        <v>0</v>
      </c>
      <c r="N54" s="529">
        <f t="shared" si="42"/>
        <v>0</v>
      </c>
      <c r="O54" s="1109">
        <f t="shared" si="42"/>
        <v>0</v>
      </c>
      <c r="P54" s="529">
        <f t="shared" si="42"/>
        <v>10</v>
      </c>
      <c r="Q54" s="1109">
        <f t="shared" si="42"/>
        <v>0.3319391887406227</v>
      </c>
      <c r="R54" s="228"/>
      <c r="S54" s="528">
        <f aca="true" t="shared" si="43" ref="S54:AB54">S55</f>
        <v>0</v>
      </c>
      <c r="T54" s="1121">
        <f t="shared" si="43"/>
        <v>0</v>
      </c>
      <c r="U54" s="528">
        <f t="shared" si="43"/>
        <v>0</v>
      </c>
      <c r="V54" s="1121">
        <f t="shared" si="43"/>
        <v>0</v>
      </c>
      <c r="W54" s="528">
        <f t="shared" si="43"/>
        <v>0</v>
      </c>
      <c r="X54" s="1121">
        <f t="shared" si="43"/>
        <v>0</v>
      </c>
      <c r="Y54" s="528">
        <f t="shared" si="43"/>
        <v>4000</v>
      </c>
      <c r="Z54" s="1121">
        <f t="shared" si="43"/>
        <v>132.77567549624908</v>
      </c>
      <c r="AA54" s="532">
        <f t="shared" si="43"/>
        <v>4000</v>
      </c>
      <c r="AB54" s="1125">
        <f t="shared" si="43"/>
        <v>132.77567549624908</v>
      </c>
      <c r="AC54" s="530">
        <f t="shared" si="37"/>
        <v>4010</v>
      </c>
      <c r="AD54" s="1128">
        <f t="shared" si="34"/>
        <v>133.1076146849897</v>
      </c>
    </row>
    <row r="55" spans="1:30" ht="12.75">
      <c r="A55" s="169">
        <f t="shared" si="40"/>
        <v>9</v>
      </c>
      <c r="B55" s="165"/>
      <c r="C55" s="171" t="s">
        <v>219</v>
      </c>
      <c r="D55" s="370" t="s">
        <v>426</v>
      </c>
      <c r="E55" s="369"/>
      <c r="F55" s="208">
        <f aca="true" t="shared" si="44" ref="F55:Q55">SUM(F56:F58)</f>
        <v>0</v>
      </c>
      <c r="G55" s="1110">
        <f t="shared" si="44"/>
        <v>0</v>
      </c>
      <c r="H55" s="208">
        <f t="shared" si="44"/>
        <v>0</v>
      </c>
      <c r="I55" s="1110">
        <f t="shared" si="44"/>
        <v>0</v>
      </c>
      <c r="J55" s="208">
        <f t="shared" si="44"/>
        <v>10</v>
      </c>
      <c r="K55" s="1110">
        <f t="shared" si="44"/>
        <v>0.3319391887406227</v>
      </c>
      <c r="L55" s="208">
        <f t="shared" si="44"/>
        <v>0</v>
      </c>
      <c r="M55" s="1110">
        <f t="shared" si="44"/>
        <v>0</v>
      </c>
      <c r="N55" s="208">
        <f t="shared" si="44"/>
        <v>0</v>
      </c>
      <c r="O55" s="1110">
        <f t="shared" si="44"/>
        <v>0</v>
      </c>
      <c r="P55" s="208">
        <f t="shared" si="44"/>
        <v>10</v>
      </c>
      <c r="Q55" s="1110">
        <f t="shared" si="44"/>
        <v>0.3319391887406227</v>
      </c>
      <c r="R55" s="228"/>
      <c r="S55" s="523">
        <f aca="true" t="shared" si="45" ref="S55:Z55">SUM(S56:S58)</f>
        <v>0</v>
      </c>
      <c r="T55" s="1122">
        <f t="shared" si="45"/>
        <v>0</v>
      </c>
      <c r="U55" s="523">
        <f t="shared" si="45"/>
        <v>0</v>
      </c>
      <c r="V55" s="1122">
        <f t="shared" si="45"/>
        <v>0</v>
      </c>
      <c r="W55" s="523">
        <f t="shared" si="45"/>
        <v>0</v>
      </c>
      <c r="X55" s="1122">
        <f t="shared" si="45"/>
        <v>0</v>
      </c>
      <c r="Y55" s="523">
        <f t="shared" si="45"/>
        <v>4000</v>
      </c>
      <c r="Z55" s="1122">
        <f t="shared" si="45"/>
        <v>132.77567549624908</v>
      </c>
      <c r="AA55" s="497">
        <f>S55+U55+W55+Y55</f>
        <v>4000</v>
      </c>
      <c r="AB55" s="836">
        <f>SUM(AB56:AB58)</f>
        <v>132.77567549624908</v>
      </c>
      <c r="AC55" s="474">
        <f t="shared" si="37"/>
        <v>4010</v>
      </c>
      <c r="AD55" s="1129">
        <f t="shared" si="34"/>
        <v>133.1076146849897</v>
      </c>
    </row>
    <row r="56" spans="1:30" ht="12.75">
      <c r="A56" s="169">
        <f t="shared" si="40"/>
        <v>10</v>
      </c>
      <c r="B56" s="321"/>
      <c r="C56" s="368"/>
      <c r="D56" s="525" t="s">
        <v>31</v>
      </c>
      <c r="E56" s="526" t="s">
        <v>427</v>
      </c>
      <c r="F56" s="18"/>
      <c r="G56" s="1108"/>
      <c r="H56" s="16"/>
      <c r="I56" s="853"/>
      <c r="J56" s="9">
        <v>10</v>
      </c>
      <c r="K56" s="1111">
        <f>J56/30.126</f>
        <v>0.3319391887406227</v>
      </c>
      <c r="L56" s="16"/>
      <c r="M56" s="853"/>
      <c r="N56" s="16"/>
      <c r="O56" s="1113"/>
      <c r="P56" s="486">
        <f aca="true" t="shared" si="46" ref="P56:Q58">F56+H56+J56+L56+N56</f>
        <v>10</v>
      </c>
      <c r="Q56" s="666">
        <f t="shared" si="46"/>
        <v>0.3319391887406227</v>
      </c>
      <c r="R56" s="228"/>
      <c r="S56" s="31"/>
      <c r="T56" s="1108">
        <f>S56/30.126</f>
        <v>0</v>
      </c>
      <c r="U56" s="16"/>
      <c r="V56" s="853">
        <f>U56/30.126</f>
        <v>0</v>
      </c>
      <c r="W56" s="16"/>
      <c r="X56" s="853">
        <f>W56/30.126</f>
        <v>0</v>
      </c>
      <c r="Y56" s="16"/>
      <c r="Z56" s="1113">
        <f>Y56/30.126</f>
        <v>0</v>
      </c>
      <c r="AA56" s="495">
        <f>S56+U56+W56+Y56</f>
        <v>0</v>
      </c>
      <c r="AB56" s="1097">
        <f>SUM(S56:Y56)</f>
        <v>0</v>
      </c>
      <c r="AC56" s="189">
        <f t="shared" si="37"/>
        <v>10</v>
      </c>
      <c r="AD56" s="674">
        <f t="shared" si="34"/>
        <v>0.3319391887406227</v>
      </c>
    </row>
    <row r="57" spans="1:30" ht="12.75">
      <c r="A57" s="169">
        <f t="shared" si="40"/>
        <v>11</v>
      </c>
      <c r="B57" s="321"/>
      <c r="C57" s="368"/>
      <c r="D57" s="525" t="s">
        <v>32</v>
      </c>
      <c r="E57" s="526" t="s">
        <v>428</v>
      </c>
      <c r="F57" s="18"/>
      <c r="G57" s="1108"/>
      <c r="H57" s="16"/>
      <c r="I57" s="853"/>
      <c r="J57" s="9"/>
      <c r="K57" s="1111">
        <f>J57/30.126</f>
        <v>0</v>
      </c>
      <c r="L57" s="16"/>
      <c r="M57" s="853"/>
      <c r="N57" s="16"/>
      <c r="O57" s="1113"/>
      <c r="P57" s="486">
        <f t="shared" si="46"/>
        <v>0</v>
      </c>
      <c r="Q57" s="666">
        <f t="shared" si="46"/>
        <v>0</v>
      </c>
      <c r="R57" s="228"/>
      <c r="S57" s="31"/>
      <c r="T57" s="1108">
        <f>S57/30.126</f>
        <v>0</v>
      </c>
      <c r="U57" s="16"/>
      <c r="V57" s="853">
        <f>U57/30.126</f>
        <v>0</v>
      </c>
      <c r="W57" s="16"/>
      <c r="X57" s="853">
        <f>W57/30.126</f>
        <v>0</v>
      </c>
      <c r="Y57" s="16">
        <v>4000</v>
      </c>
      <c r="Z57" s="1113">
        <f>Y57/30.126</f>
        <v>132.77567549624908</v>
      </c>
      <c r="AA57" s="495">
        <f>S57+U57+W57+Y57</f>
        <v>4000</v>
      </c>
      <c r="AB57" s="1097">
        <f>AA57/30.126</f>
        <v>132.77567549624908</v>
      </c>
      <c r="AC57" s="189">
        <f t="shared" si="37"/>
        <v>4000</v>
      </c>
      <c r="AD57" s="674">
        <f t="shared" si="34"/>
        <v>132.77567549624908</v>
      </c>
    </row>
    <row r="58" spans="1:30" ht="13.5" thickBot="1">
      <c r="A58" s="170">
        <f t="shared" si="40"/>
        <v>12</v>
      </c>
      <c r="B58" s="1114"/>
      <c r="C58" s="1115"/>
      <c r="D58" s="225" t="s">
        <v>33</v>
      </c>
      <c r="E58" s="216"/>
      <c r="F58" s="217"/>
      <c r="G58" s="1080"/>
      <c r="H58" s="26"/>
      <c r="I58" s="1081"/>
      <c r="J58" s="27"/>
      <c r="K58" s="1112">
        <f>J58/30.126</f>
        <v>0</v>
      </c>
      <c r="L58" s="26"/>
      <c r="M58" s="1081"/>
      <c r="N58" s="26"/>
      <c r="O58" s="1094"/>
      <c r="P58" s="490">
        <f t="shared" si="46"/>
        <v>0</v>
      </c>
      <c r="Q58" s="1085">
        <f t="shared" si="46"/>
        <v>0</v>
      </c>
      <c r="R58" s="1100"/>
      <c r="S58" s="32"/>
      <c r="T58" s="1080">
        <f>S58/30.126</f>
        <v>0</v>
      </c>
      <c r="U58" s="26"/>
      <c r="V58" s="1081">
        <f>U58/30.126</f>
        <v>0</v>
      </c>
      <c r="W58" s="26"/>
      <c r="X58" s="1081">
        <f>W58/30.126</f>
        <v>0</v>
      </c>
      <c r="Y58" s="26"/>
      <c r="Z58" s="1094">
        <f>Y58/30.126</f>
        <v>0</v>
      </c>
      <c r="AA58" s="490">
        <f>S58+U58+W58+Y58</f>
        <v>0</v>
      </c>
      <c r="AB58" s="1085">
        <f>SUM(S58:Y58)</f>
        <v>0</v>
      </c>
      <c r="AC58" s="218">
        <f t="shared" si="37"/>
        <v>0</v>
      </c>
      <c r="AD58" s="1098">
        <f t="shared" si="34"/>
        <v>0</v>
      </c>
    </row>
  </sheetData>
  <sheetProtection/>
  <mergeCells count="54">
    <mergeCell ref="A4:K4"/>
    <mergeCell ref="B5:K5"/>
    <mergeCell ref="S5:W5"/>
    <mergeCell ref="AB7:AB8"/>
    <mergeCell ref="W7:W8"/>
    <mergeCell ref="U7:U8"/>
    <mergeCell ref="Y7:Y8"/>
    <mergeCell ref="S6:W6"/>
    <mergeCell ref="D6:K6"/>
    <mergeCell ref="AA7:AA8"/>
    <mergeCell ref="Q7:Q8"/>
    <mergeCell ref="S7:S8"/>
    <mergeCell ref="N7:N8"/>
    <mergeCell ref="F7:F8"/>
    <mergeCell ref="H7:H8"/>
    <mergeCell ref="J7:J8"/>
    <mergeCell ref="L7:L8"/>
    <mergeCell ref="P7:P8"/>
    <mergeCell ref="A23:K23"/>
    <mergeCell ref="B24:K24"/>
    <mergeCell ref="S24:W24"/>
    <mergeCell ref="D25:K25"/>
    <mergeCell ref="S25:W25"/>
    <mergeCell ref="F26:F27"/>
    <mergeCell ref="H26:H27"/>
    <mergeCell ref="J26:J27"/>
    <mergeCell ref="Y26:Y27"/>
    <mergeCell ref="AA26:AA27"/>
    <mergeCell ref="AB26:AB27"/>
    <mergeCell ref="A42:K42"/>
    <mergeCell ref="B43:K43"/>
    <mergeCell ref="S43:W43"/>
    <mergeCell ref="L26:L27"/>
    <mergeCell ref="N26:N27"/>
    <mergeCell ref="P26:P27"/>
    <mergeCell ref="Q26:Q27"/>
    <mergeCell ref="P45:P46"/>
    <mergeCell ref="Q45:Q46"/>
    <mergeCell ref="S45:S46"/>
    <mergeCell ref="W26:W27"/>
    <mergeCell ref="S26:S27"/>
    <mergeCell ref="U26:U27"/>
    <mergeCell ref="U45:U46"/>
    <mergeCell ref="W45:W46"/>
    <mergeCell ref="Y45:Y46"/>
    <mergeCell ref="AA45:AA46"/>
    <mergeCell ref="AB45:AB46"/>
    <mergeCell ref="D44:K44"/>
    <mergeCell ref="S44:W44"/>
    <mergeCell ref="F45:F46"/>
    <mergeCell ref="H45:H46"/>
    <mergeCell ref="J45:J46"/>
    <mergeCell ref="L45:L46"/>
    <mergeCell ref="N45:N46"/>
  </mergeCells>
  <printOptions/>
  <pageMargins left="0.2755905511811024" right="0.15748031496062992" top="0.7480314960629921" bottom="0.5118110236220472" header="0.5118110236220472" footer="0.31496062992125984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L69" sqref="A1:L69"/>
    </sheetView>
  </sheetViews>
  <sheetFormatPr defaultColWidth="9.140625" defaultRowHeight="12.75"/>
  <cols>
    <col min="1" max="1" width="14.00390625" style="0" customWidth="1"/>
    <col min="4" max="4" width="7.28125" style="0" customWidth="1"/>
    <col min="5" max="11" width="4.28125" style="0" customWidth="1"/>
  </cols>
  <sheetData>
    <row r="1" ht="18.75">
      <c r="A1" s="538" t="s">
        <v>503</v>
      </c>
    </row>
    <row r="3" spans="1:7" ht="20.25">
      <c r="A3" s="595" t="s">
        <v>266</v>
      </c>
      <c r="B3" s="593" t="s">
        <v>504</v>
      </c>
      <c r="C3" s="593"/>
      <c r="D3" s="593"/>
      <c r="E3" s="593"/>
      <c r="F3" s="626"/>
      <c r="G3" s="626"/>
    </row>
    <row r="4" spans="1:7" ht="12.75">
      <c r="A4" s="593"/>
      <c r="B4" s="593"/>
      <c r="C4" s="593"/>
      <c r="D4" s="593"/>
      <c r="E4" s="593"/>
      <c r="F4" s="626"/>
      <c r="G4" s="626"/>
    </row>
    <row r="5" spans="1:7" ht="12.75">
      <c r="A5" s="1056"/>
      <c r="B5" s="1056"/>
      <c r="C5" s="1056"/>
      <c r="D5" s="1056"/>
      <c r="E5" s="1056"/>
      <c r="F5" s="1057"/>
      <c r="G5" s="1057"/>
    </row>
    <row r="6" spans="1:7" ht="15.75">
      <c r="A6" s="570" t="s">
        <v>505</v>
      </c>
      <c r="B6" s="570"/>
      <c r="C6" s="570"/>
      <c r="D6" s="570"/>
      <c r="E6" s="570"/>
      <c r="F6" s="570"/>
      <c r="G6" s="570"/>
    </row>
    <row r="7" spans="1:7" ht="21" thickBot="1">
      <c r="A7" s="1059"/>
      <c r="B7" s="1058"/>
      <c r="C7" s="1058"/>
      <c r="D7" s="1058"/>
      <c r="E7" s="1058"/>
      <c r="F7" s="287"/>
      <c r="G7" s="287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307</v>
      </c>
      <c r="B9" s="781">
        <v>68.88</v>
      </c>
      <c r="C9" s="781">
        <v>201.65</v>
      </c>
      <c r="D9" s="1483">
        <v>2.49</v>
      </c>
      <c r="F9" s="696" t="s">
        <v>370</v>
      </c>
    </row>
    <row r="10" spans="1:6" ht="17.25" thickBot="1">
      <c r="A10" s="702" t="s">
        <v>288</v>
      </c>
      <c r="B10" s="577"/>
      <c r="C10" s="577"/>
      <c r="D10" s="1484"/>
      <c r="F10" s="696"/>
    </row>
    <row r="11" spans="1:6" ht="27" thickTop="1">
      <c r="A11" s="705" t="s">
        <v>307</v>
      </c>
      <c r="B11" s="684"/>
      <c r="C11" s="684"/>
      <c r="D11" s="1485"/>
      <c r="F11" s="696"/>
    </row>
    <row r="12" spans="1:6" ht="17.25" thickBot="1">
      <c r="A12" s="702" t="s">
        <v>327</v>
      </c>
      <c r="B12" s="577">
        <v>2075</v>
      </c>
      <c r="C12" s="577">
        <v>6075</v>
      </c>
      <c r="D12" s="1486">
        <v>75</v>
      </c>
      <c r="F12" s="696"/>
    </row>
    <row r="13" ht="13.5" thickTop="1"/>
    <row r="14" ht="13.5" thickBot="1"/>
    <row r="15" spans="1:11" ht="14.25" thickBot="1" thickTop="1">
      <c r="A15" s="580" t="s">
        <v>297</v>
      </c>
      <c r="B15" s="1587" t="s">
        <v>507</v>
      </c>
      <c r="C15" s="1588"/>
      <c r="D15" s="1588"/>
      <c r="E15" s="1588"/>
      <c r="F15" s="1588"/>
      <c r="G15" s="1588"/>
      <c r="H15" s="1588"/>
      <c r="I15" s="1588"/>
      <c r="J15" s="1588"/>
      <c r="K15" s="1589"/>
    </row>
    <row r="16" spans="1:11" ht="13.5" thickBot="1">
      <c r="A16" s="776" t="s">
        <v>272</v>
      </c>
      <c r="B16" s="1590" t="s">
        <v>506</v>
      </c>
      <c r="C16" s="1591"/>
      <c r="D16" s="1591"/>
      <c r="E16" s="1591"/>
      <c r="F16" s="1591"/>
      <c r="G16" s="1591"/>
      <c r="H16" s="1591"/>
      <c r="I16" s="1591"/>
      <c r="J16" s="1591"/>
      <c r="K16" s="1592"/>
    </row>
    <row r="17" spans="1:11" ht="26.25" thickBot="1">
      <c r="A17" s="777" t="s">
        <v>273</v>
      </c>
      <c r="B17" s="1582" t="s">
        <v>274</v>
      </c>
      <c r="C17" s="1583"/>
      <c r="D17" s="1584" t="s">
        <v>508</v>
      </c>
      <c r="E17" s="1585"/>
      <c r="F17" s="1585"/>
      <c r="G17" s="1585"/>
      <c r="H17" s="1585"/>
      <c r="I17" s="1585"/>
      <c r="J17" s="1585"/>
      <c r="K17" s="1586"/>
    </row>
    <row r="18" spans="1:5" ht="14.25" thickBot="1">
      <c r="A18" s="590" t="s">
        <v>275</v>
      </c>
      <c r="B18" s="588" t="s">
        <v>276</v>
      </c>
      <c r="C18" s="591" t="s">
        <v>277</v>
      </c>
      <c r="D18" s="591" t="s">
        <v>278</v>
      </c>
      <c r="E18" s="586"/>
    </row>
    <row r="19" spans="1:5" ht="26.25" thickBot="1">
      <c r="A19" s="590" t="s">
        <v>279</v>
      </c>
      <c r="B19" s="591">
        <v>48</v>
      </c>
      <c r="C19" s="591">
        <v>48</v>
      </c>
      <c r="D19" s="591">
        <v>48</v>
      </c>
      <c r="E19" s="586"/>
    </row>
    <row r="20" spans="1:5" ht="26.25" thickBot="1">
      <c r="A20" s="590" t="s">
        <v>283</v>
      </c>
      <c r="B20" s="591"/>
      <c r="C20" s="591"/>
      <c r="D20" s="591"/>
      <c r="E20" s="586"/>
    </row>
    <row r="21" spans="1:11" ht="26.25" thickBot="1">
      <c r="A21" s="777" t="s">
        <v>273</v>
      </c>
      <c r="B21" s="1582" t="s">
        <v>274</v>
      </c>
      <c r="C21" s="1583"/>
      <c r="D21" s="1584" t="s">
        <v>550</v>
      </c>
      <c r="E21" s="1585"/>
      <c r="F21" s="1585"/>
      <c r="G21" s="1585"/>
      <c r="H21" s="1585"/>
      <c r="I21" s="1585"/>
      <c r="J21" s="1585"/>
      <c r="K21" s="1586"/>
    </row>
    <row r="22" spans="1:4" ht="14.25" thickBot="1">
      <c r="A22" s="590" t="s">
        <v>275</v>
      </c>
      <c r="B22" s="588" t="s">
        <v>276</v>
      </c>
      <c r="C22" s="591" t="s">
        <v>277</v>
      </c>
      <c r="D22" s="591" t="s">
        <v>278</v>
      </c>
    </row>
    <row r="23" spans="1:4" ht="26.25" thickBot="1">
      <c r="A23" s="590" t="s">
        <v>279</v>
      </c>
      <c r="B23" s="591">
        <v>100</v>
      </c>
      <c r="C23" s="591">
        <v>100</v>
      </c>
      <c r="D23" s="591">
        <v>100</v>
      </c>
    </row>
    <row r="24" spans="1:4" ht="26.25" thickBot="1">
      <c r="A24" s="1060" t="s">
        <v>283</v>
      </c>
      <c r="B24" s="1061"/>
      <c r="C24" s="1061"/>
      <c r="D24" s="1061"/>
    </row>
    <row r="25" ht="14.25" thickBot="1" thickTop="1"/>
    <row r="26" spans="1:11" ht="14.25" thickBot="1" thickTop="1">
      <c r="A26" s="580" t="s">
        <v>297</v>
      </c>
      <c r="B26" s="1587" t="s">
        <v>500</v>
      </c>
      <c r="C26" s="1588"/>
      <c r="D26" s="1588"/>
      <c r="E26" s="1588"/>
      <c r="F26" s="1588"/>
      <c r="G26" s="1588"/>
      <c r="H26" s="1588"/>
      <c r="I26" s="1588"/>
      <c r="J26" s="1588"/>
      <c r="K26" s="1589"/>
    </row>
    <row r="27" spans="1:11" ht="13.5" thickBot="1">
      <c r="A27" s="776" t="s">
        <v>272</v>
      </c>
      <c r="B27" s="1590" t="s">
        <v>509</v>
      </c>
      <c r="C27" s="1591"/>
      <c r="D27" s="1591"/>
      <c r="E27" s="1591"/>
      <c r="F27" s="1591"/>
      <c r="G27" s="1591"/>
      <c r="H27" s="1591"/>
      <c r="I27" s="1591"/>
      <c r="J27" s="1591"/>
      <c r="K27" s="1592"/>
    </row>
    <row r="28" spans="1:11" ht="26.25" thickBot="1">
      <c r="A28" s="777" t="s">
        <v>273</v>
      </c>
      <c r="B28" s="1582" t="s">
        <v>274</v>
      </c>
      <c r="C28" s="1583"/>
      <c r="D28" s="1584" t="s">
        <v>510</v>
      </c>
      <c r="E28" s="1585"/>
      <c r="F28" s="1585"/>
      <c r="G28" s="1585"/>
      <c r="H28" s="1585"/>
      <c r="I28" s="1585"/>
      <c r="J28" s="1585"/>
      <c r="K28" s="1586"/>
    </row>
    <row r="29" spans="1:5" ht="14.25" thickBot="1">
      <c r="A29" s="590" t="s">
        <v>275</v>
      </c>
      <c r="B29" s="588" t="s">
        <v>276</v>
      </c>
      <c r="C29" s="591" t="s">
        <v>277</v>
      </c>
      <c r="D29" s="591" t="s">
        <v>278</v>
      </c>
      <c r="E29" s="586"/>
    </row>
    <row r="30" spans="1:5" ht="26.25" thickBot="1">
      <c r="A30" s="590" t="s">
        <v>279</v>
      </c>
      <c r="B30" s="1051">
        <v>48</v>
      </c>
      <c r="C30" s="1051">
        <v>48</v>
      </c>
      <c r="D30" s="1051">
        <v>48</v>
      </c>
      <c r="E30" s="586"/>
    </row>
    <row r="31" spans="1:5" ht="26.25" thickBot="1">
      <c r="A31" s="590" t="s">
        <v>283</v>
      </c>
      <c r="B31" s="591"/>
      <c r="C31" s="591"/>
      <c r="D31" s="591"/>
      <c r="E31" s="586"/>
    </row>
    <row r="32" spans="1:11" ht="26.25" customHeight="1" thickBot="1">
      <c r="A32" s="777" t="s">
        <v>273</v>
      </c>
      <c r="B32" s="1582" t="s">
        <v>274</v>
      </c>
      <c r="C32" s="1583"/>
      <c r="D32" s="1584" t="s">
        <v>511</v>
      </c>
      <c r="E32" s="1585"/>
      <c r="F32" s="1585"/>
      <c r="G32" s="1585"/>
      <c r="H32" s="1585"/>
      <c r="I32" s="1585"/>
      <c r="J32" s="1585"/>
      <c r="K32" s="1586"/>
    </row>
    <row r="33" spans="1:4" ht="14.25" thickBot="1">
      <c r="A33" s="590" t="s">
        <v>275</v>
      </c>
      <c r="B33" s="588" t="s">
        <v>276</v>
      </c>
      <c r="C33" s="591" t="s">
        <v>277</v>
      </c>
      <c r="D33" s="591" t="s">
        <v>278</v>
      </c>
    </row>
    <row r="34" spans="1:4" ht="26.25" thickBot="1">
      <c r="A34" s="590" t="s">
        <v>279</v>
      </c>
      <c r="B34" s="591">
        <v>3</v>
      </c>
      <c r="C34" s="591">
        <v>8</v>
      </c>
      <c r="D34" s="591">
        <v>0</v>
      </c>
    </row>
    <row r="35" spans="1:4" ht="26.25" thickBot="1">
      <c r="A35" s="590" t="s">
        <v>283</v>
      </c>
      <c r="B35" s="591"/>
      <c r="C35" s="591"/>
      <c r="D35" s="591"/>
    </row>
    <row r="37" spans="1:7" ht="15.75">
      <c r="A37" s="570" t="s">
        <v>512</v>
      </c>
      <c r="B37" s="570"/>
      <c r="C37" s="570"/>
      <c r="D37" s="570"/>
      <c r="E37" s="570"/>
      <c r="F37" s="570"/>
      <c r="G37" s="570"/>
    </row>
    <row r="38" spans="1:7" ht="21" thickBot="1">
      <c r="A38" s="1059"/>
      <c r="B38" s="1058"/>
      <c r="C38" s="1058"/>
      <c r="D38" s="1058"/>
      <c r="E38" s="1058"/>
      <c r="F38" s="287"/>
      <c r="G38" s="287"/>
    </row>
    <row r="39" spans="1:6" ht="18" thickBot="1" thickTop="1">
      <c r="A39" s="698" t="s">
        <v>269</v>
      </c>
      <c r="B39" s="699">
        <v>2009</v>
      </c>
      <c r="C39" s="699">
        <v>2010</v>
      </c>
      <c r="D39" s="700">
        <v>2011</v>
      </c>
      <c r="F39" s="697" t="s">
        <v>291</v>
      </c>
    </row>
    <row r="40" spans="1:6" ht="26.25">
      <c r="A40" s="784" t="s">
        <v>307</v>
      </c>
      <c r="B40" s="781">
        <v>0.33</v>
      </c>
      <c r="C40" s="781">
        <v>0.33</v>
      </c>
      <c r="D40" s="1483">
        <v>133.11</v>
      </c>
      <c r="F40" s="696" t="s">
        <v>370</v>
      </c>
    </row>
    <row r="41" spans="1:6" ht="17.25" thickBot="1">
      <c r="A41" s="702" t="s">
        <v>288</v>
      </c>
      <c r="B41" s="577"/>
      <c r="C41" s="577"/>
      <c r="D41" s="1484"/>
      <c r="F41" s="696"/>
    </row>
    <row r="42" spans="1:6" ht="27" thickTop="1">
      <c r="A42" s="705" t="s">
        <v>307</v>
      </c>
      <c r="B42" s="684"/>
      <c r="C42" s="684"/>
      <c r="D42" s="1485"/>
      <c r="F42" s="696"/>
    </row>
    <row r="43" spans="1:6" ht="17.25" thickBot="1">
      <c r="A43" s="702" t="s">
        <v>327</v>
      </c>
      <c r="B43" s="577">
        <v>10</v>
      </c>
      <c r="C43" s="577">
        <v>10</v>
      </c>
      <c r="D43" s="1486">
        <v>4010</v>
      </c>
      <c r="F43" s="696"/>
    </row>
    <row r="44" ht="13.5" thickTop="1"/>
    <row r="45" ht="13.5" thickBot="1"/>
    <row r="46" spans="1:11" ht="14.25" thickBot="1" thickTop="1">
      <c r="A46" s="580" t="s">
        <v>297</v>
      </c>
      <c r="B46" s="1587" t="s">
        <v>507</v>
      </c>
      <c r="C46" s="1588"/>
      <c r="D46" s="1588"/>
      <c r="E46" s="1588"/>
      <c r="F46" s="1588"/>
      <c r="G46" s="1588"/>
      <c r="H46" s="1588"/>
      <c r="I46" s="1588"/>
      <c r="J46" s="1588"/>
      <c r="K46" s="1589"/>
    </row>
    <row r="47" spans="1:11" ht="13.5" thickBot="1">
      <c r="A47" s="776" t="s">
        <v>272</v>
      </c>
      <c r="B47" s="1590" t="s">
        <v>513</v>
      </c>
      <c r="C47" s="1591"/>
      <c r="D47" s="1591"/>
      <c r="E47" s="1591"/>
      <c r="F47" s="1591"/>
      <c r="G47" s="1591"/>
      <c r="H47" s="1591"/>
      <c r="I47" s="1591"/>
      <c r="J47" s="1591"/>
      <c r="K47" s="1592"/>
    </row>
    <row r="48" spans="1:11" ht="26.25" thickBot="1">
      <c r="A48" s="777" t="s">
        <v>273</v>
      </c>
      <c r="B48" s="1582" t="s">
        <v>274</v>
      </c>
      <c r="C48" s="1583"/>
      <c r="D48" s="1584" t="s">
        <v>514</v>
      </c>
      <c r="E48" s="1585"/>
      <c r="F48" s="1585"/>
      <c r="G48" s="1585"/>
      <c r="H48" s="1585"/>
      <c r="I48" s="1585"/>
      <c r="J48" s="1585"/>
      <c r="K48" s="1586"/>
    </row>
    <row r="49" spans="1:5" ht="14.25" thickBot="1">
      <c r="A49" s="590" t="s">
        <v>275</v>
      </c>
      <c r="B49" s="588" t="s">
        <v>276</v>
      </c>
      <c r="C49" s="591" t="s">
        <v>277</v>
      </c>
      <c r="D49" s="591" t="s">
        <v>278</v>
      </c>
      <c r="E49" s="586"/>
    </row>
    <row r="50" spans="1:5" ht="26.25" thickBot="1">
      <c r="A50" s="590" t="s">
        <v>279</v>
      </c>
      <c r="B50" s="591">
        <v>3600</v>
      </c>
      <c r="C50" s="591">
        <v>3600</v>
      </c>
      <c r="D50" s="591">
        <v>3600</v>
      </c>
      <c r="E50" s="586"/>
    </row>
    <row r="51" spans="1:5" ht="26.25" thickBot="1">
      <c r="A51" s="590" t="s">
        <v>283</v>
      </c>
      <c r="B51" s="591"/>
      <c r="C51" s="591"/>
      <c r="D51" s="591"/>
      <c r="E51" s="586"/>
    </row>
    <row r="52" spans="1:11" ht="26.25" thickBot="1">
      <c r="A52" s="777" t="s">
        <v>273</v>
      </c>
      <c r="B52" s="1582" t="s">
        <v>274</v>
      </c>
      <c r="C52" s="1583"/>
      <c r="D52" s="1584" t="s">
        <v>515</v>
      </c>
      <c r="E52" s="1585"/>
      <c r="F52" s="1585"/>
      <c r="G52" s="1585"/>
      <c r="H52" s="1585"/>
      <c r="I52" s="1585"/>
      <c r="J52" s="1585"/>
      <c r="K52" s="1586"/>
    </row>
    <row r="53" spans="1:4" ht="14.25" thickBot="1">
      <c r="A53" s="590" t="s">
        <v>275</v>
      </c>
      <c r="B53" s="588" t="s">
        <v>276</v>
      </c>
      <c r="C53" s="591" t="s">
        <v>277</v>
      </c>
      <c r="D53" s="591" t="s">
        <v>278</v>
      </c>
    </row>
    <row r="54" spans="1:4" ht="26.25" thickBot="1">
      <c r="A54" s="590" t="s">
        <v>279</v>
      </c>
      <c r="B54" s="591">
        <v>100</v>
      </c>
      <c r="C54" s="591">
        <v>100</v>
      </c>
      <c r="D54" s="591">
        <v>100</v>
      </c>
    </row>
    <row r="55" spans="1:4" ht="26.25" thickBot="1">
      <c r="A55" s="1060" t="s">
        <v>283</v>
      </c>
      <c r="B55" s="1061"/>
      <c r="C55" s="1061"/>
      <c r="D55" s="1061"/>
    </row>
    <row r="56" ht="13.5" thickTop="1"/>
    <row r="57" ht="13.5" thickBot="1"/>
    <row r="58" spans="1:11" ht="14.25" thickBot="1" thickTop="1">
      <c r="A58" s="580" t="s">
        <v>297</v>
      </c>
      <c r="B58" s="1587" t="s">
        <v>500</v>
      </c>
      <c r="C58" s="1588"/>
      <c r="D58" s="1588"/>
      <c r="E58" s="1588"/>
      <c r="F58" s="1588"/>
      <c r="G58" s="1588"/>
      <c r="H58" s="1588"/>
      <c r="I58" s="1588"/>
      <c r="J58" s="1588"/>
      <c r="K58" s="1589"/>
    </row>
    <row r="59" spans="1:11" ht="13.5" thickBot="1">
      <c r="A59" s="776" t="s">
        <v>272</v>
      </c>
      <c r="B59" s="1590" t="s">
        <v>428</v>
      </c>
      <c r="C59" s="1591"/>
      <c r="D59" s="1591"/>
      <c r="E59" s="1591"/>
      <c r="F59" s="1591"/>
      <c r="G59" s="1591"/>
      <c r="H59" s="1591"/>
      <c r="I59" s="1591"/>
      <c r="J59" s="1591"/>
      <c r="K59" s="1592"/>
    </row>
    <row r="60" spans="1:11" ht="26.25" thickBot="1">
      <c r="A60" s="777" t="s">
        <v>273</v>
      </c>
      <c r="B60" s="1582" t="s">
        <v>274</v>
      </c>
      <c r="C60" s="1583"/>
      <c r="D60" s="1584" t="s">
        <v>516</v>
      </c>
      <c r="E60" s="1585"/>
      <c r="F60" s="1585"/>
      <c r="G60" s="1585"/>
      <c r="H60" s="1585"/>
      <c r="I60" s="1585"/>
      <c r="J60" s="1585"/>
      <c r="K60" s="1586"/>
    </row>
    <row r="61" spans="1:5" ht="14.25" thickBot="1">
      <c r="A61" s="590" t="s">
        <v>275</v>
      </c>
      <c r="B61" s="588" t="s">
        <v>276</v>
      </c>
      <c r="C61" s="591" t="s">
        <v>277</v>
      </c>
      <c r="D61" s="591" t="s">
        <v>278</v>
      </c>
      <c r="E61" s="586"/>
    </row>
    <row r="62" spans="1:5" ht="26.25" thickBot="1">
      <c r="A62" s="590" t="s">
        <v>279</v>
      </c>
      <c r="B62" s="1051">
        <v>3600</v>
      </c>
      <c r="C62" s="1051">
        <v>3600</v>
      </c>
      <c r="D62" s="1051">
        <v>3600</v>
      </c>
      <c r="E62" s="586"/>
    </row>
    <row r="63" spans="1:5" ht="26.25" thickBot="1">
      <c r="A63" s="590" t="s">
        <v>283</v>
      </c>
      <c r="B63" s="591"/>
      <c r="C63" s="591"/>
      <c r="D63" s="591"/>
      <c r="E63" s="586"/>
    </row>
    <row r="64" spans="1:11" ht="26.25" thickBot="1">
      <c r="A64" s="777" t="s">
        <v>273</v>
      </c>
      <c r="B64" s="1582" t="s">
        <v>274</v>
      </c>
      <c r="C64" s="1583"/>
      <c r="D64" s="1584" t="s">
        <v>517</v>
      </c>
      <c r="E64" s="1585"/>
      <c r="F64" s="1585"/>
      <c r="G64" s="1585"/>
      <c r="H64" s="1585"/>
      <c r="I64" s="1585"/>
      <c r="J64" s="1585"/>
      <c r="K64" s="1586"/>
    </row>
    <row r="65" spans="1:4" ht="14.25" thickBot="1">
      <c r="A65" s="590" t="s">
        <v>275</v>
      </c>
      <c r="B65" s="588" t="s">
        <v>276</v>
      </c>
      <c r="C65" s="591" t="s">
        <v>277</v>
      </c>
      <c r="D65" s="591" t="s">
        <v>278</v>
      </c>
    </row>
    <row r="66" spans="1:4" ht="26.25" thickBot="1">
      <c r="A66" s="590" t="s">
        <v>279</v>
      </c>
      <c r="B66" s="591"/>
      <c r="C66" s="591"/>
      <c r="D66" s="591">
        <v>7200</v>
      </c>
    </row>
    <row r="67" spans="1:4" ht="26.25" thickBot="1">
      <c r="A67" s="590" t="s">
        <v>283</v>
      </c>
      <c r="B67" s="591"/>
      <c r="C67" s="591"/>
      <c r="D67" s="591"/>
    </row>
  </sheetData>
  <sheetProtection/>
  <mergeCells count="24">
    <mergeCell ref="B48:C48"/>
    <mergeCell ref="D48:K48"/>
    <mergeCell ref="B60:C60"/>
    <mergeCell ref="D60:K60"/>
    <mergeCell ref="B26:K26"/>
    <mergeCell ref="B27:K27"/>
    <mergeCell ref="B28:C28"/>
    <mergeCell ref="D28:K28"/>
    <mergeCell ref="B52:C52"/>
    <mergeCell ref="D52:K52"/>
    <mergeCell ref="B32:C32"/>
    <mergeCell ref="D32:K32"/>
    <mergeCell ref="B46:K46"/>
    <mergeCell ref="B47:K47"/>
    <mergeCell ref="B15:K15"/>
    <mergeCell ref="B16:K16"/>
    <mergeCell ref="B17:C17"/>
    <mergeCell ref="D17:K17"/>
    <mergeCell ref="B64:C64"/>
    <mergeCell ref="D64:K64"/>
    <mergeCell ref="B21:C21"/>
    <mergeCell ref="D21:K21"/>
    <mergeCell ref="B58:K58"/>
    <mergeCell ref="B59:K59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="88" zoomScaleNormal="88" zoomScalePageLayoutView="0" workbookViewId="0" topLeftCell="I75">
      <selection activeCell="A2" sqref="A2:AC105"/>
    </sheetView>
  </sheetViews>
  <sheetFormatPr defaultColWidth="9.140625" defaultRowHeight="12.75"/>
  <cols>
    <col min="1" max="1" width="3.8515625" style="34" customWidth="1"/>
    <col min="2" max="2" width="3.421875" style="33" customWidth="1"/>
    <col min="3" max="3" width="7.57421875" style="0" bestFit="1" customWidth="1"/>
    <col min="4" max="4" width="2.7109375" style="0" customWidth="1"/>
    <col min="5" max="5" width="28.140625" style="0" customWidth="1"/>
    <col min="6" max="6" width="6.8515625" style="0" bestFit="1" customWidth="1"/>
    <col min="7" max="7" width="9.57421875" style="0" bestFit="1" customWidth="1"/>
    <col min="8" max="8" width="6.8515625" style="0" bestFit="1" customWidth="1"/>
    <col min="9" max="9" width="8.421875" style="0" bestFit="1" customWidth="1"/>
    <col min="10" max="10" width="6.8515625" style="0" bestFit="1" customWidth="1"/>
    <col min="11" max="11" width="8.421875" style="0" bestFit="1" customWidth="1"/>
    <col min="12" max="12" width="5.140625" style="0" bestFit="1" customWidth="1"/>
    <col min="13" max="13" width="7.28125" style="0" bestFit="1" customWidth="1"/>
    <col min="14" max="14" width="8.00390625" style="0" bestFit="1" customWidth="1"/>
    <col min="15" max="15" width="11.140625" style="0" bestFit="1" customWidth="1"/>
    <col min="16" max="16" width="0.85546875" style="314" customWidth="1"/>
    <col min="17" max="17" width="0.13671875" style="0" customWidth="1"/>
    <col min="18" max="18" width="5.140625" style="0" bestFit="1" customWidth="1"/>
    <col min="19" max="19" width="8.421875" style="0" bestFit="1" customWidth="1"/>
    <col min="20" max="20" width="3.57421875" style="0" bestFit="1" customWidth="1"/>
    <col min="21" max="21" width="7.28125" style="0" bestFit="1" customWidth="1"/>
    <col min="22" max="22" width="3.57421875" style="0" bestFit="1" customWidth="1"/>
    <col min="23" max="23" width="7.28125" style="0" bestFit="1" customWidth="1"/>
    <col min="24" max="24" width="7.28125" style="0" customWidth="1"/>
    <col min="25" max="25" width="11.140625" style="0" bestFit="1" customWidth="1"/>
    <col min="26" max="26" width="10.8515625" style="0" bestFit="1" customWidth="1"/>
    <col min="27" max="27" width="11.140625" style="0" bestFit="1" customWidth="1"/>
    <col min="28" max="28" width="9.28125" style="0" customWidth="1"/>
    <col min="29" max="29" width="11.8515625" style="0" customWidth="1"/>
    <col min="30" max="30" width="9.140625" style="287" customWidth="1"/>
  </cols>
  <sheetData>
    <row r="1" spans="5:29" ht="14.25" customHeight="1">
      <c r="E1" s="533"/>
      <c r="J1" s="87"/>
      <c r="K1" s="87"/>
      <c r="O1" s="87"/>
      <c r="T1" s="518"/>
      <c r="U1" s="518"/>
      <c r="X1" s="87"/>
      <c r="Y1" s="87"/>
      <c r="Z1" s="87"/>
      <c r="AA1" s="87"/>
      <c r="AB1" s="87"/>
      <c r="AC1" s="87"/>
    </row>
    <row r="2" ht="18.75">
      <c r="B2" s="538" t="s">
        <v>434</v>
      </c>
    </row>
    <row r="3" ht="8.25" customHeight="1"/>
    <row r="4" spans="1:29" ht="6" customHeight="1" thickBot="1">
      <c r="A4" s="205"/>
      <c r="B4" s="203"/>
      <c r="C4" s="113"/>
      <c r="D4" s="76"/>
      <c r="E4" s="227"/>
      <c r="F4" s="228"/>
      <c r="G4" s="228"/>
      <c r="H4" s="228"/>
      <c r="I4" s="228"/>
      <c r="J4" s="229"/>
      <c r="K4" s="229"/>
      <c r="L4" s="228"/>
      <c r="M4" s="228"/>
      <c r="N4" s="228"/>
      <c r="O4" s="388"/>
      <c r="P4" s="388"/>
      <c r="Q4" s="228"/>
      <c r="R4" s="228"/>
      <c r="S4" s="228"/>
      <c r="T4" s="228"/>
      <c r="U4" s="228"/>
      <c r="V4" s="388"/>
      <c r="W4" s="388"/>
      <c r="X4" s="388"/>
      <c r="Y4" s="388"/>
      <c r="Z4" s="388"/>
      <c r="AA4" s="388"/>
      <c r="AB4" s="389"/>
      <c r="AC4" s="389"/>
    </row>
    <row r="5" spans="1:29" ht="13.5" customHeight="1" thickBot="1">
      <c r="A5" s="1523" t="s">
        <v>264</v>
      </c>
      <c r="B5" s="1524"/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4"/>
      <c r="N5" s="1524"/>
      <c r="O5" s="1524"/>
      <c r="P5" s="1625"/>
      <c r="Q5" s="433"/>
      <c r="R5" s="427"/>
      <c r="S5" s="427"/>
      <c r="T5" s="427"/>
      <c r="U5" s="427"/>
      <c r="V5" s="427"/>
      <c r="W5" s="427"/>
      <c r="X5" s="427"/>
      <c r="Y5" s="427"/>
      <c r="Z5" s="427"/>
      <c r="AA5" s="428"/>
      <c r="AB5" s="1626" t="s">
        <v>264</v>
      </c>
      <c r="AC5" s="1626" t="s">
        <v>264</v>
      </c>
    </row>
    <row r="6" spans="1:29" ht="15.75" customHeight="1">
      <c r="A6" s="244"/>
      <c r="B6" s="245"/>
      <c r="C6" s="246"/>
      <c r="D6" s="247"/>
      <c r="E6" s="248"/>
      <c r="F6" s="1636" t="s">
        <v>40</v>
      </c>
      <c r="G6" s="1637"/>
      <c r="H6" s="1637"/>
      <c r="I6" s="1637"/>
      <c r="J6" s="1637"/>
      <c r="K6" s="1637"/>
      <c r="L6" s="1637"/>
      <c r="M6" s="1637"/>
      <c r="N6" s="1637"/>
      <c r="O6" s="1638"/>
      <c r="P6" s="430"/>
      <c r="Q6" s="1639" t="s">
        <v>39</v>
      </c>
      <c r="R6" s="1640"/>
      <c r="S6" s="1640"/>
      <c r="T6" s="1640"/>
      <c r="U6" s="1640"/>
      <c r="V6" s="1640"/>
      <c r="W6" s="1640"/>
      <c r="X6" s="1640"/>
      <c r="Y6" s="1640"/>
      <c r="Z6" s="1640"/>
      <c r="AA6" s="1641"/>
      <c r="AB6" s="1627"/>
      <c r="AC6" s="1627"/>
    </row>
    <row r="7" spans="1:29" ht="12.75">
      <c r="A7" s="249"/>
      <c r="B7" s="250" t="s">
        <v>185</v>
      </c>
      <c r="C7" s="251" t="s">
        <v>37</v>
      </c>
      <c r="D7" s="1642" t="s">
        <v>38</v>
      </c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4"/>
      <c r="P7" s="431"/>
      <c r="Q7" s="1645"/>
      <c r="R7" s="1646"/>
      <c r="S7" s="1646"/>
      <c r="T7" s="1646"/>
      <c r="U7" s="1646"/>
      <c r="V7" s="1646"/>
      <c r="W7" s="1646"/>
      <c r="X7" s="1646"/>
      <c r="Y7" s="1646"/>
      <c r="Z7" s="1646"/>
      <c r="AA7" s="1647"/>
      <c r="AB7" s="1627"/>
      <c r="AC7" s="1627"/>
    </row>
    <row r="8" spans="1:29" ht="12.75">
      <c r="A8" s="252"/>
      <c r="B8" s="253" t="s">
        <v>186</v>
      </c>
      <c r="C8" s="254" t="s">
        <v>184</v>
      </c>
      <c r="D8" s="255"/>
      <c r="E8" s="256" t="s">
        <v>30</v>
      </c>
      <c r="F8" s="1648">
        <v>610</v>
      </c>
      <c r="G8" s="1130"/>
      <c r="H8" s="1635">
        <v>620</v>
      </c>
      <c r="I8" s="1049"/>
      <c r="J8" s="1635">
        <v>630</v>
      </c>
      <c r="K8" s="1049"/>
      <c r="L8" s="1635">
        <v>640</v>
      </c>
      <c r="M8" s="1132"/>
      <c r="N8" s="1631" t="s">
        <v>28</v>
      </c>
      <c r="O8" s="1631" t="s">
        <v>28</v>
      </c>
      <c r="P8" s="432"/>
      <c r="Q8" s="1633">
        <v>711</v>
      </c>
      <c r="R8" s="1635">
        <v>713</v>
      </c>
      <c r="S8" s="1049"/>
      <c r="T8" s="1635">
        <v>714</v>
      </c>
      <c r="U8" s="1049"/>
      <c r="V8" s="1635">
        <v>716</v>
      </c>
      <c r="W8" s="1049"/>
      <c r="X8" s="1629">
        <v>717</v>
      </c>
      <c r="Y8" s="1142"/>
      <c r="Z8" s="1142"/>
      <c r="AA8" s="1631" t="s">
        <v>28</v>
      </c>
      <c r="AB8" s="1627"/>
      <c r="AC8" s="1627"/>
    </row>
    <row r="9" spans="1:29" ht="13.5" thickBot="1">
      <c r="A9" s="257"/>
      <c r="B9" s="258"/>
      <c r="C9" s="259"/>
      <c r="D9" s="260"/>
      <c r="E9" s="261"/>
      <c r="F9" s="1634"/>
      <c r="G9" s="1131"/>
      <c r="H9" s="1630"/>
      <c r="I9" s="1050"/>
      <c r="J9" s="1630"/>
      <c r="K9" s="1050"/>
      <c r="L9" s="1630"/>
      <c r="M9" s="1133"/>
      <c r="N9" s="1632"/>
      <c r="O9" s="1632"/>
      <c r="P9" s="432"/>
      <c r="Q9" s="1634"/>
      <c r="R9" s="1630"/>
      <c r="S9" s="1050"/>
      <c r="T9" s="1630"/>
      <c r="U9" s="1050"/>
      <c r="V9" s="1630"/>
      <c r="W9" s="1050"/>
      <c r="X9" s="1630"/>
      <c r="Y9" s="1133"/>
      <c r="Z9" s="1133"/>
      <c r="AA9" s="1632"/>
      <c r="AB9" s="1628"/>
      <c r="AC9" s="1628"/>
    </row>
    <row r="10" spans="1:30" ht="16.5" thickBot="1" thickTop="1">
      <c r="A10" s="168">
        <v>1</v>
      </c>
      <c r="B10" s="351" t="s">
        <v>439</v>
      </c>
      <c r="C10" s="220"/>
      <c r="D10" s="221"/>
      <c r="E10" s="222"/>
      <c r="F10" s="333">
        <f>F11+F17</f>
        <v>4185</v>
      </c>
      <c r="G10" s="801">
        <f>G11+G24+G29+G33</f>
        <v>214.79784903405692</v>
      </c>
      <c r="H10" s="333">
        <f aca="true" t="shared" si="0" ref="H10:M10">H11+H17</f>
        <v>1533</v>
      </c>
      <c r="I10" s="801">
        <f t="shared" si="0"/>
        <v>50.88627763393746</v>
      </c>
      <c r="J10" s="333">
        <f t="shared" si="0"/>
        <v>1854</v>
      </c>
      <c r="K10" s="801">
        <f t="shared" si="0"/>
        <v>61.54152559251145</v>
      </c>
      <c r="L10" s="333">
        <f t="shared" si="0"/>
        <v>114</v>
      </c>
      <c r="M10" s="801">
        <f t="shared" si="0"/>
        <v>3.784106751643099</v>
      </c>
      <c r="N10" s="333">
        <f>N11+N24+N29+N33</f>
        <v>11783</v>
      </c>
      <c r="O10" s="801">
        <f>O11+O24+O29+O33</f>
        <v>391.12394609307574</v>
      </c>
      <c r="P10" s="333">
        <f>P11+P17</f>
        <v>0</v>
      </c>
      <c r="Q10" s="801">
        <f>Q11+Q17</f>
        <v>0</v>
      </c>
      <c r="R10" s="283">
        <f>R11+R24+R29+R33</f>
        <v>500</v>
      </c>
      <c r="S10" s="1118">
        <f aca="true" t="shared" si="1" ref="S10:AA10">S11+S24+S29+S33</f>
        <v>16.596959437031135</v>
      </c>
      <c r="T10" s="283">
        <f t="shared" si="1"/>
        <v>0</v>
      </c>
      <c r="U10" s="1118">
        <f t="shared" si="1"/>
        <v>0</v>
      </c>
      <c r="V10" s="283">
        <f t="shared" si="1"/>
        <v>0</v>
      </c>
      <c r="W10" s="1118">
        <f t="shared" si="1"/>
        <v>0</v>
      </c>
      <c r="X10" s="283">
        <f t="shared" si="1"/>
        <v>58800</v>
      </c>
      <c r="Y10" s="1118">
        <f t="shared" si="1"/>
        <v>1951.8024297948616</v>
      </c>
      <c r="Z10" s="1150">
        <f>R10+T10+V10+X10</f>
        <v>59300</v>
      </c>
      <c r="AA10" s="1118">
        <f t="shared" si="1"/>
        <v>1968.3993892318927</v>
      </c>
      <c r="AB10" s="283">
        <f>N10+Z10</f>
        <v>71083</v>
      </c>
      <c r="AC10" s="1118">
        <f>O10+AA10</f>
        <v>2359.5233353249682</v>
      </c>
      <c r="AD10"/>
    </row>
    <row r="11" spans="1:29" ht="13.5" thickTop="1">
      <c r="A11" s="168">
        <v>2</v>
      </c>
      <c r="B11" s="166"/>
      <c r="C11" s="23" t="s">
        <v>230</v>
      </c>
      <c r="D11" s="262" t="s">
        <v>235</v>
      </c>
      <c r="E11" s="239"/>
      <c r="F11" s="475">
        <f>F12</f>
        <v>4185</v>
      </c>
      <c r="G11" s="1134">
        <f aca="true" t="shared" si="2" ref="G11:M11">G12</f>
        <v>138.9165504879506</v>
      </c>
      <c r="H11" s="475">
        <f t="shared" si="2"/>
        <v>1533</v>
      </c>
      <c r="I11" s="1134">
        <f t="shared" si="2"/>
        <v>50.88627763393746</v>
      </c>
      <c r="J11" s="475">
        <f t="shared" si="2"/>
        <v>1854</v>
      </c>
      <c r="K11" s="1134">
        <f t="shared" si="2"/>
        <v>61.54152559251145</v>
      </c>
      <c r="L11" s="475">
        <f t="shared" si="2"/>
        <v>114</v>
      </c>
      <c r="M11" s="1134">
        <f t="shared" si="2"/>
        <v>3.784106751643099</v>
      </c>
      <c r="N11" s="475">
        <f>N12</f>
        <v>7686</v>
      </c>
      <c r="O11" s="1134">
        <f>O12</f>
        <v>255.12846046604258</v>
      </c>
      <c r="P11" s="399"/>
      <c r="Q11" s="475"/>
      <c r="R11" s="475">
        <f>R12</f>
        <v>500</v>
      </c>
      <c r="S11" s="1134">
        <f aca="true" t="shared" si="3" ref="S11:AA11">S12</f>
        <v>16.596959437031135</v>
      </c>
      <c r="T11" s="475">
        <f t="shared" si="3"/>
        <v>0</v>
      </c>
      <c r="U11" s="1134">
        <f t="shared" si="3"/>
        <v>0</v>
      </c>
      <c r="V11" s="475">
        <f t="shared" si="3"/>
        <v>0</v>
      </c>
      <c r="W11" s="1134">
        <f t="shared" si="3"/>
        <v>0</v>
      </c>
      <c r="X11" s="475">
        <f t="shared" si="3"/>
        <v>58800</v>
      </c>
      <c r="Y11" s="1134">
        <f t="shared" si="3"/>
        <v>1951.8024297948616</v>
      </c>
      <c r="Z11" s="1151"/>
      <c r="AA11" s="1134">
        <f t="shared" si="3"/>
        <v>1968.3993892318927</v>
      </c>
      <c r="AB11" s="1165">
        <f aca="true" t="shared" si="4" ref="AB11:AB36">N11+Z11</f>
        <v>7686</v>
      </c>
      <c r="AC11" s="1170">
        <f>O11+AA11</f>
        <v>2223.5278496979354</v>
      </c>
    </row>
    <row r="12" spans="1:29" ht="12.75">
      <c r="A12" s="169">
        <f aca="true" t="shared" si="5" ref="A12:A28">A11+1</f>
        <v>3</v>
      </c>
      <c r="B12" s="166"/>
      <c r="C12" s="20"/>
      <c r="D12" s="509" t="s">
        <v>31</v>
      </c>
      <c r="E12" s="510" t="s">
        <v>435</v>
      </c>
      <c r="F12" s="512">
        <f>SUM(F13:F22)</f>
        <v>4185</v>
      </c>
      <c r="G12" s="1135">
        <f aca="true" t="shared" si="6" ref="G12:M12">SUM(G13:G22)</f>
        <v>138.9165504879506</v>
      </c>
      <c r="H12" s="512">
        <f t="shared" si="6"/>
        <v>1533</v>
      </c>
      <c r="I12" s="1135">
        <f t="shared" si="6"/>
        <v>50.88627763393746</v>
      </c>
      <c r="J12" s="512">
        <f t="shared" si="6"/>
        <v>1854</v>
      </c>
      <c r="K12" s="1135">
        <f t="shared" si="6"/>
        <v>61.54152559251145</v>
      </c>
      <c r="L12" s="512">
        <f t="shared" si="6"/>
        <v>114</v>
      </c>
      <c r="M12" s="1137">
        <f t="shared" si="6"/>
        <v>3.784106751643099</v>
      </c>
      <c r="N12" s="511">
        <f>SUM(N13:N23)</f>
        <v>7686</v>
      </c>
      <c r="O12" s="1139">
        <f>SUM(O13:O23)</f>
        <v>255.12846046604258</v>
      </c>
      <c r="P12" s="429"/>
      <c r="Q12" s="513"/>
      <c r="R12" s="514">
        <f>SUM(R13:R23)</f>
        <v>500</v>
      </c>
      <c r="S12" s="1143">
        <f aca="true" t="shared" si="7" ref="S12:AA12">SUM(S13:S23)</f>
        <v>16.596959437031135</v>
      </c>
      <c r="T12" s="514">
        <f t="shared" si="7"/>
        <v>0</v>
      </c>
      <c r="U12" s="1143">
        <f t="shared" si="7"/>
        <v>0</v>
      </c>
      <c r="V12" s="514">
        <f t="shared" si="7"/>
        <v>0</v>
      </c>
      <c r="W12" s="1143">
        <f t="shared" si="7"/>
        <v>0</v>
      </c>
      <c r="X12" s="514">
        <f t="shared" si="7"/>
        <v>58800</v>
      </c>
      <c r="Y12" s="1143">
        <f t="shared" si="7"/>
        <v>1951.8024297948616</v>
      </c>
      <c r="Z12" s="1152"/>
      <c r="AA12" s="1143">
        <f t="shared" si="7"/>
        <v>1968.3993892318927</v>
      </c>
      <c r="AB12" s="1166">
        <f>N12+Z12</f>
        <v>7686</v>
      </c>
      <c r="AC12" s="1139">
        <f>O12+AA12</f>
        <v>2223.5278496979354</v>
      </c>
    </row>
    <row r="13" spans="1:29" ht="12.75">
      <c r="A13" s="169">
        <f t="shared" si="5"/>
        <v>4</v>
      </c>
      <c r="B13" s="166"/>
      <c r="C13" s="20"/>
      <c r="D13" s="74"/>
      <c r="E13" s="176" t="s">
        <v>233</v>
      </c>
      <c r="F13" s="178"/>
      <c r="G13" s="642">
        <f>F13/30.126</f>
        <v>0</v>
      </c>
      <c r="H13" s="14"/>
      <c r="I13" s="648">
        <f>H13/30.126</f>
        <v>0</v>
      </c>
      <c r="J13" s="8">
        <v>1854</v>
      </c>
      <c r="K13" s="812">
        <f>J13/30.126</f>
        <v>61.54152559251145</v>
      </c>
      <c r="L13" s="178"/>
      <c r="M13" s="1138">
        <f>L13/30.126</f>
        <v>0</v>
      </c>
      <c r="N13" s="14">
        <f>F13+H13+J13+L13</f>
        <v>1854</v>
      </c>
      <c r="O13" s="666">
        <f>G13+I13+K13+M13</f>
        <v>61.54152559251145</v>
      </c>
      <c r="P13" s="228"/>
      <c r="Q13" s="194"/>
      <c r="R13" s="195"/>
      <c r="S13" s="1144">
        <f>R13/30.126</f>
        <v>0</v>
      </c>
      <c r="T13" s="195"/>
      <c r="U13" s="1144">
        <f>T13/30.126</f>
        <v>0</v>
      </c>
      <c r="V13" s="195"/>
      <c r="W13" s="1144">
        <f>V13/30.126</f>
        <v>0</v>
      </c>
      <c r="X13" s="195"/>
      <c r="Y13" s="1147">
        <f>X13/30.126</f>
        <v>0</v>
      </c>
      <c r="Z13" s="1153"/>
      <c r="AA13" s="666">
        <f>S13+U13+W13+Y13</f>
        <v>0</v>
      </c>
      <c r="AB13" s="1164">
        <f t="shared" si="4"/>
        <v>1854</v>
      </c>
      <c r="AC13" s="1148">
        <f>O13+AA13</f>
        <v>61.54152559251145</v>
      </c>
    </row>
    <row r="14" spans="1:29" ht="12.75">
      <c r="A14" s="169">
        <f t="shared" si="5"/>
        <v>5</v>
      </c>
      <c r="B14" s="166"/>
      <c r="C14" s="20"/>
      <c r="D14" s="74"/>
      <c r="E14" s="192" t="s">
        <v>438</v>
      </c>
      <c r="F14" s="178">
        <v>4032</v>
      </c>
      <c r="G14" s="642">
        <f aca="true" t="shared" si="8" ref="G14:G23">F14/30.126</f>
        <v>133.83788090021906</v>
      </c>
      <c r="H14" s="14">
        <v>1533</v>
      </c>
      <c r="I14" s="648">
        <f aca="true" t="shared" si="9" ref="I14:I23">H14/30.126</f>
        <v>50.88627763393746</v>
      </c>
      <c r="J14" s="8"/>
      <c r="K14" s="812">
        <f aca="true" t="shared" si="10" ref="K14:K23">J14/30.126</f>
        <v>0</v>
      </c>
      <c r="L14" s="178"/>
      <c r="M14" s="1138">
        <f aca="true" t="shared" si="11" ref="M14:M23">L14/30.126</f>
        <v>0</v>
      </c>
      <c r="N14" s="14">
        <f aca="true" t="shared" si="12" ref="N14:N23">F14+H14+J14+L14</f>
        <v>5565</v>
      </c>
      <c r="O14" s="666">
        <f aca="true" t="shared" si="13" ref="O14:O23">G14+I14+K14+M14</f>
        <v>184.72415853415652</v>
      </c>
      <c r="P14" s="228"/>
      <c r="Q14" s="194"/>
      <c r="R14" s="195"/>
      <c r="S14" s="1144">
        <f aca="true" t="shared" si="14" ref="S14:S23">R14/30.126</f>
        <v>0</v>
      </c>
      <c r="T14" s="195"/>
      <c r="U14" s="1144">
        <f aca="true" t="shared" si="15" ref="U14:U23">T14/30.126</f>
        <v>0</v>
      </c>
      <c r="V14" s="195"/>
      <c r="W14" s="1144">
        <f aca="true" t="shared" si="16" ref="W14:W23">V14/30.126</f>
        <v>0</v>
      </c>
      <c r="X14" s="195"/>
      <c r="Y14" s="1147">
        <f aca="true" t="shared" si="17" ref="Y14:Y23">X14/30.126</f>
        <v>0</v>
      </c>
      <c r="Z14" s="1153"/>
      <c r="AA14" s="666">
        <f aca="true" t="shared" si="18" ref="AA14:AA23">S14+U14+W14+Y14</f>
        <v>0</v>
      </c>
      <c r="AB14" s="1164">
        <f t="shared" si="4"/>
        <v>5565</v>
      </c>
      <c r="AC14" s="1148">
        <f aca="true" t="shared" si="19" ref="AC14:AC23">O14+AA14</f>
        <v>184.72415853415652</v>
      </c>
    </row>
    <row r="15" spans="1:29" ht="12.75">
      <c r="A15" s="169">
        <f t="shared" si="5"/>
        <v>6</v>
      </c>
      <c r="B15" s="166"/>
      <c r="C15" s="20"/>
      <c r="D15" s="74"/>
      <c r="E15" s="176" t="s">
        <v>234</v>
      </c>
      <c r="F15" s="178"/>
      <c r="G15" s="642">
        <f t="shared" si="8"/>
        <v>0</v>
      </c>
      <c r="H15" s="14"/>
      <c r="I15" s="648">
        <f t="shared" si="9"/>
        <v>0</v>
      </c>
      <c r="J15" s="8"/>
      <c r="K15" s="812">
        <f t="shared" si="10"/>
        <v>0</v>
      </c>
      <c r="L15" s="178"/>
      <c r="M15" s="1138">
        <f t="shared" si="11"/>
        <v>0</v>
      </c>
      <c r="N15" s="14">
        <f t="shared" si="12"/>
        <v>0</v>
      </c>
      <c r="O15" s="666">
        <f t="shared" si="13"/>
        <v>0</v>
      </c>
      <c r="P15" s="228"/>
      <c r="Q15" s="194"/>
      <c r="R15" s="195"/>
      <c r="S15" s="1144">
        <f t="shared" si="14"/>
        <v>0</v>
      </c>
      <c r="T15" s="195"/>
      <c r="U15" s="1144">
        <f t="shared" si="15"/>
        <v>0</v>
      </c>
      <c r="V15" s="195"/>
      <c r="W15" s="1144">
        <f t="shared" si="16"/>
        <v>0</v>
      </c>
      <c r="X15" s="195"/>
      <c r="Y15" s="1147">
        <f t="shared" si="17"/>
        <v>0</v>
      </c>
      <c r="Z15" s="1153"/>
      <c r="AA15" s="666">
        <f t="shared" si="18"/>
        <v>0</v>
      </c>
      <c r="AB15" s="1164">
        <f t="shared" si="4"/>
        <v>0</v>
      </c>
      <c r="AC15" s="1148">
        <f t="shared" si="19"/>
        <v>0</v>
      </c>
    </row>
    <row r="16" spans="1:29" ht="12.75">
      <c r="A16" s="169">
        <v>7</v>
      </c>
      <c r="B16" s="166"/>
      <c r="C16" s="20"/>
      <c r="D16" s="74"/>
      <c r="E16" s="176" t="s">
        <v>231</v>
      </c>
      <c r="F16" s="178"/>
      <c r="G16" s="642">
        <f t="shared" si="8"/>
        <v>0</v>
      </c>
      <c r="H16" s="14"/>
      <c r="I16" s="648">
        <f t="shared" si="9"/>
        <v>0</v>
      </c>
      <c r="J16" s="8"/>
      <c r="K16" s="812">
        <f t="shared" si="10"/>
        <v>0</v>
      </c>
      <c r="L16" s="178"/>
      <c r="M16" s="1138">
        <f t="shared" si="11"/>
        <v>0</v>
      </c>
      <c r="N16" s="14">
        <f t="shared" si="12"/>
        <v>0</v>
      </c>
      <c r="O16" s="666">
        <f t="shared" si="13"/>
        <v>0</v>
      </c>
      <c r="P16" s="228"/>
      <c r="Q16" s="29"/>
      <c r="R16" s="10"/>
      <c r="S16" s="1144">
        <f t="shared" si="14"/>
        <v>0</v>
      </c>
      <c r="T16" s="10"/>
      <c r="U16" s="1144">
        <f t="shared" si="15"/>
        <v>0</v>
      </c>
      <c r="V16" s="10"/>
      <c r="W16" s="1144">
        <f t="shared" si="16"/>
        <v>0</v>
      </c>
      <c r="X16" s="10"/>
      <c r="Y16" s="1147">
        <f t="shared" si="17"/>
        <v>0</v>
      </c>
      <c r="Z16" s="1154"/>
      <c r="AA16" s="666">
        <f t="shared" si="18"/>
        <v>0</v>
      </c>
      <c r="AB16" s="1164">
        <f t="shared" si="4"/>
        <v>0</v>
      </c>
      <c r="AC16" s="1148">
        <f t="shared" si="19"/>
        <v>0</v>
      </c>
    </row>
    <row r="17" spans="1:29" ht="12.75">
      <c r="A17" s="169">
        <f t="shared" si="5"/>
        <v>8</v>
      </c>
      <c r="B17" s="166"/>
      <c r="C17" s="20"/>
      <c r="D17" s="74"/>
      <c r="E17" s="192" t="s">
        <v>437</v>
      </c>
      <c r="F17" s="178">
        <v>0</v>
      </c>
      <c r="G17" s="642">
        <f t="shared" si="8"/>
        <v>0</v>
      </c>
      <c r="H17" s="14"/>
      <c r="I17" s="648">
        <f t="shared" si="9"/>
        <v>0</v>
      </c>
      <c r="J17" s="8"/>
      <c r="K17" s="812">
        <f t="shared" si="10"/>
        <v>0</v>
      </c>
      <c r="L17" s="178"/>
      <c r="M17" s="1138">
        <f t="shared" si="11"/>
        <v>0</v>
      </c>
      <c r="N17" s="14">
        <f t="shared" si="12"/>
        <v>0</v>
      </c>
      <c r="O17" s="666">
        <f t="shared" si="13"/>
        <v>0</v>
      </c>
      <c r="P17" s="228"/>
      <c r="Q17" s="29"/>
      <c r="R17" s="10"/>
      <c r="S17" s="1144">
        <f t="shared" si="14"/>
        <v>0</v>
      </c>
      <c r="T17" s="10"/>
      <c r="U17" s="1144">
        <f t="shared" si="15"/>
        <v>0</v>
      </c>
      <c r="V17" s="10"/>
      <c r="W17" s="1144">
        <f t="shared" si="16"/>
        <v>0</v>
      </c>
      <c r="X17" s="10"/>
      <c r="Y17" s="1147">
        <f t="shared" si="17"/>
        <v>0</v>
      </c>
      <c r="Z17" s="1154"/>
      <c r="AA17" s="666">
        <f t="shared" si="18"/>
        <v>0</v>
      </c>
      <c r="AB17" s="1164">
        <f t="shared" si="4"/>
        <v>0</v>
      </c>
      <c r="AC17" s="1148">
        <f t="shared" si="19"/>
        <v>0</v>
      </c>
    </row>
    <row r="18" spans="1:29" ht="12.75">
      <c r="A18" s="169">
        <f t="shared" si="5"/>
        <v>9</v>
      </c>
      <c r="B18" s="165"/>
      <c r="C18" s="19"/>
      <c r="D18" s="6"/>
      <c r="E18" s="179" t="s">
        <v>211</v>
      </c>
      <c r="F18" s="35"/>
      <c r="G18" s="642">
        <f t="shared" si="8"/>
        <v>0</v>
      </c>
      <c r="H18" s="10"/>
      <c r="I18" s="648">
        <f t="shared" si="9"/>
        <v>0</v>
      </c>
      <c r="J18" s="7"/>
      <c r="K18" s="812">
        <f t="shared" si="10"/>
        <v>0</v>
      </c>
      <c r="L18" s="35"/>
      <c r="M18" s="1138">
        <f t="shared" si="11"/>
        <v>0</v>
      </c>
      <c r="N18" s="14">
        <f t="shared" si="12"/>
        <v>0</v>
      </c>
      <c r="O18" s="666">
        <f t="shared" si="13"/>
        <v>0</v>
      </c>
      <c r="P18" s="228"/>
      <c r="Q18" s="29"/>
      <c r="R18" s="10"/>
      <c r="S18" s="1144">
        <f t="shared" si="14"/>
        <v>0</v>
      </c>
      <c r="T18" s="10"/>
      <c r="U18" s="1144">
        <f t="shared" si="15"/>
        <v>0</v>
      </c>
      <c r="V18" s="10"/>
      <c r="W18" s="1144">
        <f t="shared" si="16"/>
        <v>0</v>
      </c>
      <c r="X18" s="10"/>
      <c r="Y18" s="1147">
        <f t="shared" si="17"/>
        <v>0</v>
      </c>
      <c r="Z18" s="1154"/>
      <c r="AA18" s="666">
        <f t="shared" si="18"/>
        <v>0</v>
      </c>
      <c r="AB18" s="1164">
        <f t="shared" si="4"/>
        <v>0</v>
      </c>
      <c r="AC18" s="1148">
        <f t="shared" si="19"/>
        <v>0</v>
      </c>
    </row>
    <row r="19" spans="1:29" ht="12.75">
      <c r="A19" s="169">
        <f t="shared" si="5"/>
        <v>10</v>
      </c>
      <c r="B19" s="166"/>
      <c r="C19" s="20"/>
      <c r="D19" s="74"/>
      <c r="E19" s="176" t="s">
        <v>232</v>
      </c>
      <c r="F19" s="178">
        <v>153</v>
      </c>
      <c r="G19" s="642">
        <f t="shared" si="8"/>
        <v>5.078669587731527</v>
      </c>
      <c r="H19" s="14"/>
      <c r="I19" s="648">
        <f t="shared" si="9"/>
        <v>0</v>
      </c>
      <c r="J19" s="8"/>
      <c r="K19" s="812">
        <f t="shared" si="10"/>
        <v>0</v>
      </c>
      <c r="L19" s="178"/>
      <c r="M19" s="1138">
        <f t="shared" si="11"/>
        <v>0</v>
      </c>
      <c r="N19" s="14">
        <f t="shared" si="12"/>
        <v>153</v>
      </c>
      <c r="O19" s="666">
        <f t="shared" si="13"/>
        <v>5.078669587731527</v>
      </c>
      <c r="P19" s="228"/>
      <c r="Q19" s="29"/>
      <c r="R19" s="10"/>
      <c r="S19" s="1144">
        <f t="shared" si="14"/>
        <v>0</v>
      </c>
      <c r="T19" s="10"/>
      <c r="U19" s="1144">
        <f t="shared" si="15"/>
        <v>0</v>
      </c>
      <c r="V19" s="10"/>
      <c r="W19" s="1144">
        <f t="shared" si="16"/>
        <v>0</v>
      </c>
      <c r="X19" s="10"/>
      <c r="Y19" s="1147">
        <f t="shared" si="17"/>
        <v>0</v>
      </c>
      <c r="Z19" s="1154"/>
      <c r="AA19" s="666">
        <f t="shared" si="18"/>
        <v>0</v>
      </c>
      <c r="AB19" s="1164">
        <f t="shared" si="4"/>
        <v>153</v>
      </c>
      <c r="AC19" s="1148">
        <f t="shared" si="19"/>
        <v>5.078669587731527</v>
      </c>
    </row>
    <row r="20" spans="1:29" ht="12.75">
      <c r="A20" s="169">
        <f t="shared" si="5"/>
        <v>11</v>
      </c>
      <c r="B20" s="166"/>
      <c r="C20" s="20"/>
      <c r="D20" s="74"/>
      <c r="E20" s="176" t="s">
        <v>436</v>
      </c>
      <c r="F20" s="178"/>
      <c r="G20" s="642">
        <f t="shared" si="8"/>
        <v>0</v>
      </c>
      <c r="H20" s="14"/>
      <c r="I20" s="648">
        <f t="shared" si="9"/>
        <v>0</v>
      </c>
      <c r="J20" s="8"/>
      <c r="K20" s="812">
        <f t="shared" si="10"/>
        <v>0</v>
      </c>
      <c r="L20" s="178">
        <v>114</v>
      </c>
      <c r="M20" s="1138">
        <f t="shared" si="11"/>
        <v>3.784106751643099</v>
      </c>
      <c r="N20" s="14">
        <f t="shared" si="12"/>
        <v>114</v>
      </c>
      <c r="O20" s="666">
        <f t="shared" si="13"/>
        <v>3.784106751643099</v>
      </c>
      <c r="P20" s="228"/>
      <c r="Q20" s="30"/>
      <c r="R20" s="14"/>
      <c r="S20" s="1144">
        <f t="shared" si="14"/>
        <v>0</v>
      </c>
      <c r="T20" s="14"/>
      <c r="U20" s="1144">
        <f t="shared" si="15"/>
        <v>0</v>
      </c>
      <c r="V20" s="14"/>
      <c r="W20" s="1144">
        <f t="shared" si="16"/>
        <v>0</v>
      </c>
      <c r="X20" s="14"/>
      <c r="Y20" s="1147">
        <f t="shared" si="17"/>
        <v>0</v>
      </c>
      <c r="Z20" s="1155"/>
      <c r="AA20" s="666">
        <f t="shared" si="18"/>
        <v>0</v>
      </c>
      <c r="AB20" s="1164">
        <f t="shared" si="4"/>
        <v>114</v>
      </c>
      <c r="AC20" s="1148">
        <f t="shared" si="19"/>
        <v>3.784106751643099</v>
      </c>
    </row>
    <row r="21" spans="1:29" ht="12.75">
      <c r="A21" s="169">
        <f t="shared" si="5"/>
        <v>12</v>
      </c>
      <c r="B21" s="166"/>
      <c r="C21" s="20"/>
      <c r="D21" s="74"/>
      <c r="E21" s="176" t="s">
        <v>442</v>
      </c>
      <c r="F21" s="178"/>
      <c r="G21" s="642">
        <f t="shared" si="8"/>
        <v>0</v>
      </c>
      <c r="H21" s="14"/>
      <c r="I21" s="648">
        <f t="shared" si="9"/>
        <v>0</v>
      </c>
      <c r="J21" s="8"/>
      <c r="K21" s="812">
        <f t="shared" si="10"/>
        <v>0</v>
      </c>
      <c r="L21" s="178"/>
      <c r="M21" s="1138">
        <f t="shared" si="11"/>
        <v>0</v>
      </c>
      <c r="N21" s="14">
        <f t="shared" si="12"/>
        <v>0</v>
      </c>
      <c r="O21" s="666">
        <f t="shared" si="13"/>
        <v>0</v>
      </c>
      <c r="P21" s="228"/>
      <c r="Q21" s="29"/>
      <c r="R21" s="10"/>
      <c r="S21" s="1144">
        <f t="shared" si="14"/>
        <v>0</v>
      </c>
      <c r="T21" s="10"/>
      <c r="U21" s="1144">
        <f t="shared" si="15"/>
        <v>0</v>
      </c>
      <c r="V21" s="10"/>
      <c r="W21" s="1144">
        <f t="shared" si="16"/>
        <v>0</v>
      </c>
      <c r="X21" s="342">
        <v>56800</v>
      </c>
      <c r="Y21" s="1147">
        <f t="shared" si="17"/>
        <v>1885.414592046737</v>
      </c>
      <c r="Z21" s="1156"/>
      <c r="AA21" s="666">
        <f t="shared" si="18"/>
        <v>1885.414592046737</v>
      </c>
      <c r="AB21" s="1164">
        <f t="shared" si="4"/>
        <v>0</v>
      </c>
      <c r="AC21" s="1148">
        <f t="shared" si="19"/>
        <v>1885.414592046737</v>
      </c>
    </row>
    <row r="22" spans="1:29" ht="12.75">
      <c r="A22" s="169">
        <f t="shared" si="5"/>
        <v>13</v>
      </c>
      <c r="B22" s="165"/>
      <c r="C22" s="19"/>
      <c r="D22" s="6"/>
      <c r="E22" s="320" t="s">
        <v>99</v>
      </c>
      <c r="F22" s="35"/>
      <c r="G22" s="642">
        <f t="shared" si="8"/>
        <v>0</v>
      </c>
      <c r="H22" s="10"/>
      <c r="I22" s="648">
        <f t="shared" si="9"/>
        <v>0</v>
      </c>
      <c r="J22" s="7"/>
      <c r="K22" s="812">
        <f t="shared" si="10"/>
        <v>0</v>
      </c>
      <c r="L22" s="35"/>
      <c r="M22" s="1138">
        <f t="shared" si="11"/>
        <v>0</v>
      </c>
      <c r="N22" s="14">
        <f t="shared" si="12"/>
        <v>0</v>
      </c>
      <c r="O22" s="666">
        <f t="shared" si="13"/>
        <v>0</v>
      </c>
      <c r="P22" s="228"/>
      <c r="Q22" s="29"/>
      <c r="R22" s="10"/>
      <c r="S22" s="1144">
        <f t="shared" si="14"/>
        <v>0</v>
      </c>
      <c r="T22" s="10"/>
      <c r="U22" s="1144">
        <f t="shared" si="15"/>
        <v>0</v>
      </c>
      <c r="V22" s="10"/>
      <c r="W22" s="1144">
        <f t="shared" si="16"/>
        <v>0</v>
      </c>
      <c r="X22" s="10">
        <v>2000</v>
      </c>
      <c r="Y22" s="1147">
        <f t="shared" si="17"/>
        <v>66.38783774812454</v>
      </c>
      <c r="Z22" s="1154"/>
      <c r="AA22" s="666">
        <f t="shared" si="18"/>
        <v>66.38783774812454</v>
      </c>
      <c r="AB22" s="1164">
        <f t="shared" si="4"/>
        <v>0</v>
      </c>
      <c r="AC22" s="1148">
        <f t="shared" si="19"/>
        <v>66.38783774812454</v>
      </c>
    </row>
    <row r="23" spans="1:29" ht="13.5" thickBot="1">
      <c r="A23" s="169">
        <f t="shared" si="5"/>
        <v>14</v>
      </c>
      <c r="B23" s="166"/>
      <c r="C23" s="20"/>
      <c r="D23" s="74"/>
      <c r="E23" s="192" t="s">
        <v>105</v>
      </c>
      <c r="F23" s="178"/>
      <c r="G23" s="642">
        <f t="shared" si="8"/>
        <v>0</v>
      </c>
      <c r="H23" s="14"/>
      <c r="I23" s="648">
        <f t="shared" si="9"/>
        <v>0</v>
      </c>
      <c r="J23" s="8"/>
      <c r="K23" s="812">
        <f t="shared" si="10"/>
        <v>0</v>
      </c>
      <c r="L23" s="178"/>
      <c r="M23" s="1138">
        <f t="shared" si="11"/>
        <v>0</v>
      </c>
      <c r="N23" s="10">
        <f t="shared" si="12"/>
        <v>0</v>
      </c>
      <c r="O23" s="666">
        <f t="shared" si="13"/>
        <v>0</v>
      </c>
      <c r="P23" s="228"/>
      <c r="Q23" s="32"/>
      <c r="R23" s="10">
        <v>500</v>
      </c>
      <c r="S23" s="1144">
        <f t="shared" si="14"/>
        <v>16.596959437031135</v>
      </c>
      <c r="T23" s="10"/>
      <c r="U23" s="1144">
        <f t="shared" si="15"/>
        <v>0</v>
      </c>
      <c r="V23" s="10"/>
      <c r="W23" s="1144">
        <f t="shared" si="16"/>
        <v>0</v>
      </c>
      <c r="X23" s="10"/>
      <c r="Y23" s="1147">
        <f t="shared" si="17"/>
        <v>0</v>
      </c>
      <c r="Z23" s="1154"/>
      <c r="AA23" s="666">
        <f t="shared" si="18"/>
        <v>16.596959437031135</v>
      </c>
      <c r="AB23" s="1164">
        <f t="shared" si="4"/>
        <v>0</v>
      </c>
      <c r="AC23" s="1148">
        <f t="shared" si="19"/>
        <v>16.596959437031135</v>
      </c>
    </row>
    <row r="24" spans="1:29" ht="12.75">
      <c r="A24" s="168">
        <v>15</v>
      </c>
      <c r="B24" s="166"/>
      <c r="C24" s="23" t="s">
        <v>238</v>
      </c>
      <c r="D24" s="262" t="s">
        <v>235</v>
      </c>
      <c r="E24" s="239"/>
      <c r="F24" s="475">
        <f>F25</f>
        <v>1200</v>
      </c>
      <c r="G24" s="1134">
        <f aca="true" t="shared" si="20" ref="G24:M24">G25</f>
        <v>39.83270264887472</v>
      </c>
      <c r="H24" s="475">
        <f t="shared" si="20"/>
        <v>429</v>
      </c>
      <c r="I24" s="1134">
        <f t="shared" si="20"/>
        <v>14.240191196972715</v>
      </c>
      <c r="J24" s="475">
        <f t="shared" si="20"/>
        <v>800</v>
      </c>
      <c r="K24" s="1134">
        <f t="shared" si="20"/>
        <v>26.555135099249817</v>
      </c>
      <c r="L24" s="475">
        <f t="shared" si="20"/>
        <v>0</v>
      </c>
      <c r="M24" s="1134">
        <f t="shared" si="20"/>
        <v>0</v>
      </c>
      <c r="N24" s="201">
        <f aca="true" t="shared" si="21" ref="N24:N36">F24+H24+J24+L24</f>
        <v>2429</v>
      </c>
      <c r="O24" s="1140">
        <f>O25</f>
        <v>80.62802894509726</v>
      </c>
      <c r="P24" s="399"/>
      <c r="Q24" s="475"/>
      <c r="R24" s="475">
        <f>R25</f>
        <v>0</v>
      </c>
      <c r="S24" s="1134">
        <f aca="true" t="shared" si="22" ref="S24:AA24">S25</f>
        <v>0</v>
      </c>
      <c r="T24" s="475">
        <f t="shared" si="22"/>
        <v>0</v>
      </c>
      <c r="U24" s="1134">
        <f t="shared" si="22"/>
        <v>0</v>
      </c>
      <c r="V24" s="475">
        <f t="shared" si="22"/>
        <v>0</v>
      </c>
      <c r="W24" s="1134">
        <f t="shared" si="22"/>
        <v>0</v>
      </c>
      <c r="X24" s="475">
        <f t="shared" si="22"/>
        <v>0</v>
      </c>
      <c r="Y24" s="1134">
        <f t="shared" si="22"/>
        <v>0</v>
      </c>
      <c r="Z24" s="1157"/>
      <c r="AA24" s="1161">
        <f t="shared" si="22"/>
        <v>0</v>
      </c>
      <c r="AB24" s="1167">
        <f t="shared" si="4"/>
        <v>2429</v>
      </c>
      <c r="AC24" s="1140">
        <f>O24+AA24</f>
        <v>80.62802894509726</v>
      </c>
    </row>
    <row r="25" spans="1:29" ht="12.75">
      <c r="A25" s="169">
        <v>16</v>
      </c>
      <c r="B25" s="166"/>
      <c r="C25" s="20"/>
      <c r="D25" s="509" t="s">
        <v>32</v>
      </c>
      <c r="E25" s="510" t="s">
        <v>249</v>
      </c>
      <c r="F25" s="512">
        <f>SUM(F26:F28)</f>
        <v>1200</v>
      </c>
      <c r="G25" s="1135">
        <f aca="true" t="shared" si="23" ref="G25:M25">SUM(G26:G28)</f>
        <v>39.83270264887472</v>
      </c>
      <c r="H25" s="512">
        <f t="shared" si="23"/>
        <v>429</v>
      </c>
      <c r="I25" s="1135">
        <f t="shared" si="23"/>
        <v>14.240191196972715</v>
      </c>
      <c r="J25" s="512">
        <f t="shared" si="23"/>
        <v>800</v>
      </c>
      <c r="K25" s="1135">
        <f t="shared" si="23"/>
        <v>26.555135099249817</v>
      </c>
      <c r="L25" s="512">
        <f t="shared" si="23"/>
        <v>0</v>
      </c>
      <c r="M25" s="1135">
        <f t="shared" si="23"/>
        <v>0</v>
      </c>
      <c r="N25" s="514">
        <f t="shared" si="21"/>
        <v>2429</v>
      </c>
      <c r="O25" s="1141">
        <f>SUM(O26:O28)</f>
        <v>80.62802894509726</v>
      </c>
      <c r="P25" s="429"/>
      <c r="Q25" s="527"/>
      <c r="R25" s="511">
        <f>SUM(R26:R28)</f>
        <v>0</v>
      </c>
      <c r="S25" s="1145">
        <f aca="true" t="shared" si="24" ref="S25:AA25">SUM(S26:S28)</f>
        <v>0</v>
      </c>
      <c r="T25" s="511">
        <f t="shared" si="24"/>
        <v>0</v>
      </c>
      <c r="U25" s="1145">
        <f t="shared" si="24"/>
        <v>0</v>
      </c>
      <c r="V25" s="511">
        <f t="shared" si="24"/>
        <v>0</v>
      </c>
      <c r="W25" s="1145">
        <f t="shared" si="24"/>
        <v>0</v>
      </c>
      <c r="X25" s="511">
        <f t="shared" si="24"/>
        <v>0</v>
      </c>
      <c r="Y25" s="1145">
        <f t="shared" si="24"/>
        <v>0</v>
      </c>
      <c r="Z25" s="1158"/>
      <c r="AA25" s="1162">
        <f t="shared" si="24"/>
        <v>0</v>
      </c>
      <c r="AB25" s="1166">
        <f t="shared" si="4"/>
        <v>2429</v>
      </c>
      <c r="AC25" s="1141">
        <f>O25+AA25</f>
        <v>80.62802894509726</v>
      </c>
    </row>
    <row r="26" spans="1:29" ht="12.75">
      <c r="A26" s="169">
        <v>17</v>
      </c>
      <c r="B26" s="166"/>
      <c r="C26" s="20"/>
      <c r="D26" s="74"/>
      <c r="E26" s="176" t="s">
        <v>233</v>
      </c>
      <c r="F26" s="178"/>
      <c r="G26" s="642">
        <f>F26/30.126</f>
        <v>0</v>
      </c>
      <c r="H26" s="178"/>
      <c r="I26" s="642">
        <f>H26/30.126</f>
        <v>0</v>
      </c>
      <c r="J26" s="178">
        <v>800</v>
      </c>
      <c r="K26" s="642">
        <f>J26/30.126</f>
        <v>26.555135099249817</v>
      </c>
      <c r="L26" s="178"/>
      <c r="M26" s="642"/>
      <c r="N26" s="10">
        <f t="shared" si="21"/>
        <v>800</v>
      </c>
      <c r="O26" s="666">
        <f>G26+I26+K26</f>
        <v>26.555135099249817</v>
      </c>
      <c r="P26" s="228"/>
      <c r="Q26" s="31"/>
      <c r="R26" s="16"/>
      <c r="S26" s="853">
        <f>R26/30.126</f>
        <v>0</v>
      </c>
      <c r="T26" s="16"/>
      <c r="U26" s="853">
        <f>T26/30.126</f>
        <v>0</v>
      </c>
      <c r="V26" s="16"/>
      <c r="W26" s="853">
        <f>V26/30.126</f>
        <v>0</v>
      </c>
      <c r="X26" s="16"/>
      <c r="Y26" s="649">
        <f>X26/30.126</f>
        <v>0</v>
      </c>
      <c r="Z26" s="1159"/>
      <c r="AA26" s="858">
        <f>S26+U26+W26+Y26</f>
        <v>0</v>
      </c>
      <c r="AB26" s="1164">
        <f t="shared" si="4"/>
        <v>800</v>
      </c>
      <c r="AC26" s="1148">
        <f>O26+AB26</f>
        <v>826.5551350992498</v>
      </c>
    </row>
    <row r="27" spans="1:29" ht="12.75">
      <c r="A27" s="169">
        <v>18</v>
      </c>
      <c r="B27" s="166"/>
      <c r="C27" s="20"/>
      <c r="D27" s="74"/>
      <c r="E27" s="176" t="s">
        <v>438</v>
      </c>
      <c r="F27" s="178">
        <v>1128</v>
      </c>
      <c r="G27" s="642">
        <f>F27/30.126</f>
        <v>37.44274048994224</v>
      </c>
      <c r="H27" s="178">
        <v>429</v>
      </c>
      <c r="I27" s="642">
        <f>H27/30.126</f>
        <v>14.240191196972715</v>
      </c>
      <c r="J27" s="178"/>
      <c r="K27" s="642">
        <f>J27/30.126</f>
        <v>0</v>
      </c>
      <c r="L27" s="178"/>
      <c r="M27" s="1138"/>
      <c r="N27" s="10">
        <f t="shared" si="21"/>
        <v>1557</v>
      </c>
      <c r="O27" s="666">
        <f>G27+I27+K27</f>
        <v>51.682931686914955</v>
      </c>
      <c r="P27" s="228"/>
      <c r="Q27" s="31"/>
      <c r="R27" s="16"/>
      <c r="S27" s="853">
        <f>R27/30.126</f>
        <v>0</v>
      </c>
      <c r="T27" s="16"/>
      <c r="U27" s="853">
        <f>T27/30.126</f>
        <v>0</v>
      </c>
      <c r="V27" s="16"/>
      <c r="W27" s="853">
        <f>V27/30.126</f>
        <v>0</v>
      </c>
      <c r="X27" s="16"/>
      <c r="Y27" s="649">
        <f>X27/30.126</f>
        <v>0</v>
      </c>
      <c r="Z27" s="1159"/>
      <c r="AA27" s="858">
        <f>S27+U27+W27+Y27</f>
        <v>0</v>
      </c>
      <c r="AB27" s="1164">
        <f t="shared" si="4"/>
        <v>1557</v>
      </c>
      <c r="AC27" s="1148">
        <f>O27+AB27</f>
        <v>1608.682931686915</v>
      </c>
    </row>
    <row r="28" spans="1:29" ht="12.75">
      <c r="A28" s="169">
        <f t="shared" si="5"/>
        <v>19</v>
      </c>
      <c r="B28" s="166"/>
      <c r="C28" s="20"/>
      <c r="D28" s="74"/>
      <c r="E28" s="176" t="s">
        <v>440</v>
      </c>
      <c r="F28" s="178">
        <v>72</v>
      </c>
      <c r="G28" s="642">
        <f>F28/30.126</f>
        <v>2.3899621589324833</v>
      </c>
      <c r="H28" s="178"/>
      <c r="I28" s="642">
        <f>H28/30.126</f>
        <v>0</v>
      </c>
      <c r="J28" s="178"/>
      <c r="K28" s="642">
        <f>J28/30.126</f>
        <v>0</v>
      </c>
      <c r="L28" s="178"/>
      <c r="M28" s="1138"/>
      <c r="N28" s="10">
        <f t="shared" si="21"/>
        <v>72</v>
      </c>
      <c r="O28" s="666">
        <f>G28+I28+K28</f>
        <v>2.3899621589324833</v>
      </c>
      <c r="P28" s="228"/>
      <c r="Q28" s="31"/>
      <c r="R28" s="10"/>
      <c r="S28" s="853">
        <f>R28/30.126</f>
        <v>0</v>
      </c>
      <c r="T28" s="16"/>
      <c r="U28" s="853">
        <f>T28/30.126</f>
        <v>0</v>
      </c>
      <c r="V28" s="16"/>
      <c r="W28" s="853">
        <f>V28/30.126</f>
        <v>0</v>
      </c>
      <c r="X28" s="16"/>
      <c r="Y28" s="649">
        <f>X28/30.126</f>
        <v>0</v>
      </c>
      <c r="Z28" s="1154"/>
      <c r="AA28" s="858">
        <f>S28+U28+W28+Y28</f>
        <v>0</v>
      </c>
      <c r="AB28" s="1164">
        <f t="shared" si="4"/>
        <v>72</v>
      </c>
      <c r="AC28" s="1148">
        <f>O28+AB28</f>
        <v>74.38996215893248</v>
      </c>
    </row>
    <row r="29" spans="1:29" ht="12.75">
      <c r="A29" s="168">
        <v>20</v>
      </c>
      <c r="B29" s="166"/>
      <c r="C29" s="23" t="s">
        <v>236</v>
      </c>
      <c r="D29" s="262" t="s">
        <v>235</v>
      </c>
      <c r="E29" s="239"/>
      <c r="F29" s="475">
        <f>F30</f>
        <v>600</v>
      </c>
      <c r="G29" s="1134">
        <f aca="true" t="shared" si="25" ref="G29:M29">G30</f>
        <v>19.91635132443736</v>
      </c>
      <c r="H29" s="475">
        <f t="shared" si="25"/>
        <v>228</v>
      </c>
      <c r="I29" s="1134">
        <f t="shared" si="25"/>
        <v>7.568213503286198</v>
      </c>
      <c r="J29" s="475">
        <f t="shared" si="25"/>
        <v>112</v>
      </c>
      <c r="K29" s="1134">
        <f t="shared" si="25"/>
        <v>3.7177189138949744</v>
      </c>
      <c r="L29" s="475">
        <f t="shared" si="25"/>
        <v>0</v>
      </c>
      <c r="M29" s="1134">
        <f t="shared" si="25"/>
        <v>0</v>
      </c>
      <c r="N29" s="201">
        <f t="shared" si="21"/>
        <v>940</v>
      </c>
      <c r="O29" s="1140">
        <f>O30</f>
        <v>31.202283741618533</v>
      </c>
      <c r="P29" s="399"/>
      <c r="Q29" s="475"/>
      <c r="R29" s="475">
        <f>R30</f>
        <v>0</v>
      </c>
      <c r="S29" s="1169">
        <f aca="true" t="shared" si="26" ref="S29:AA29">S30</f>
        <v>0</v>
      </c>
      <c r="T29" s="201">
        <f t="shared" si="26"/>
        <v>0</v>
      </c>
      <c r="U29" s="1169">
        <f t="shared" si="26"/>
        <v>0</v>
      </c>
      <c r="V29" s="201">
        <f t="shared" si="26"/>
        <v>0</v>
      </c>
      <c r="W29" s="1169">
        <f t="shared" si="26"/>
        <v>0</v>
      </c>
      <c r="X29" s="201">
        <f t="shared" si="26"/>
        <v>0</v>
      </c>
      <c r="Y29" s="1134">
        <f t="shared" si="26"/>
        <v>0</v>
      </c>
      <c r="Z29" s="1157"/>
      <c r="AA29" s="1168">
        <f t="shared" si="26"/>
        <v>0</v>
      </c>
      <c r="AB29" s="1167">
        <f t="shared" si="4"/>
        <v>940</v>
      </c>
      <c r="AC29" s="1140">
        <f>O29+AA29</f>
        <v>31.202283741618533</v>
      </c>
    </row>
    <row r="30" spans="1:29" ht="12.75">
      <c r="A30" s="169">
        <v>21</v>
      </c>
      <c r="B30" s="165"/>
      <c r="C30" s="19"/>
      <c r="D30" s="515" t="s">
        <v>33</v>
      </c>
      <c r="E30" s="516" t="s">
        <v>250</v>
      </c>
      <c r="F30" s="517">
        <f>SUM(F31:F32)</f>
        <v>600</v>
      </c>
      <c r="G30" s="1136">
        <f aca="true" t="shared" si="27" ref="G30:M30">SUM(G31:G32)</f>
        <v>19.91635132443736</v>
      </c>
      <c r="H30" s="517">
        <f t="shared" si="27"/>
        <v>228</v>
      </c>
      <c r="I30" s="1136">
        <f t="shared" si="27"/>
        <v>7.568213503286198</v>
      </c>
      <c r="J30" s="517">
        <f t="shared" si="27"/>
        <v>112</v>
      </c>
      <c r="K30" s="1136">
        <f t="shared" si="27"/>
        <v>3.7177189138949744</v>
      </c>
      <c r="L30" s="517">
        <f t="shared" si="27"/>
        <v>0</v>
      </c>
      <c r="M30" s="1136">
        <f t="shared" si="27"/>
        <v>0</v>
      </c>
      <c r="N30" s="514">
        <f t="shared" si="21"/>
        <v>940</v>
      </c>
      <c r="O30" s="1139">
        <f>O31+O32</f>
        <v>31.202283741618533</v>
      </c>
      <c r="P30" s="429"/>
      <c r="Q30" s="513"/>
      <c r="R30" s="514">
        <f>SUM(R31:R32)</f>
        <v>0</v>
      </c>
      <c r="S30" s="1143">
        <f aca="true" t="shared" si="28" ref="S30:AA30">SUM(S31:S32)</f>
        <v>0</v>
      </c>
      <c r="T30" s="514">
        <f t="shared" si="28"/>
        <v>0</v>
      </c>
      <c r="U30" s="1143">
        <f t="shared" si="28"/>
        <v>0</v>
      </c>
      <c r="V30" s="514">
        <f t="shared" si="28"/>
        <v>0</v>
      </c>
      <c r="W30" s="1143">
        <f t="shared" si="28"/>
        <v>0</v>
      </c>
      <c r="X30" s="514">
        <f t="shared" si="28"/>
        <v>0</v>
      </c>
      <c r="Y30" s="1143">
        <f t="shared" si="28"/>
        <v>0</v>
      </c>
      <c r="Z30" s="1152"/>
      <c r="AA30" s="1163">
        <f t="shared" si="28"/>
        <v>0</v>
      </c>
      <c r="AB30" s="1166">
        <f t="shared" si="4"/>
        <v>940</v>
      </c>
      <c r="AC30" s="1139">
        <f>O30+AA30</f>
        <v>31.202283741618533</v>
      </c>
    </row>
    <row r="31" spans="1:29" ht="12.75">
      <c r="A31" s="169">
        <v>22</v>
      </c>
      <c r="B31" s="165"/>
      <c r="C31" s="19"/>
      <c r="D31" s="6"/>
      <c r="E31" s="179" t="s">
        <v>233</v>
      </c>
      <c r="F31" s="35"/>
      <c r="G31" s="644">
        <f>F31/30.126</f>
        <v>0</v>
      </c>
      <c r="H31" s="10"/>
      <c r="I31" s="649">
        <f>H31/30.126</f>
        <v>0</v>
      </c>
      <c r="J31" s="7">
        <v>112</v>
      </c>
      <c r="K31" s="811">
        <f>J31/30.126</f>
        <v>3.7177189138949744</v>
      </c>
      <c r="L31" s="35"/>
      <c r="M31" s="1083"/>
      <c r="N31" s="10">
        <f t="shared" si="21"/>
        <v>112</v>
      </c>
      <c r="O31" s="666">
        <f>G31+I31+K31</f>
        <v>3.7177189138949744</v>
      </c>
      <c r="P31" s="228"/>
      <c r="Q31" s="29"/>
      <c r="R31" s="10"/>
      <c r="S31" s="649">
        <f>R31/30.126</f>
        <v>0</v>
      </c>
      <c r="T31" s="10"/>
      <c r="U31" s="649">
        <f>T31/30.126</f>
        <v>0</v>
      </c>
      <c r="V31" s="10"/>
      <c r="W31" s="649">
        <f>V31/30.126</f>
        <v>0</v>
      </c>
      <c r="X31" s="10"/>
      <c r="Y31" s="649">
        <f>X31/30.126</f>
        <v>0</v>
      </c>
      <c r="Z31" s="1154"/>
      <c r="AA31" s="1160">
        <f>S31+U31+W31+Y31</f>
        <v>0</v>
      </c>
      <c r="AB31" s="1164">
        <f t="shared" si="4"/>
        <v>112</v>
      </c>
      <c r="AC31" s="1148">
        <f>O31+AB31</f>
        <v>115.71771891389497</v>
      </c>
    </row>
    <row r="32" spans="1:29" ht="12.75">
      <c r="A32" s="169">
        <v>23</v>
      </c>
      <c r="B32" s="166"/>
      <c r="C32" s="20"/>
      <c r="D32" s="74"/>
      <c r="E32" s="176" t="s">
        <v>438</v>
      </c>
      <c r="F32" s="178">
        <v>600</v>
      </c>
      <c r="G32" s="644">
        <f>F32/30.126</f>
        <v>19.91635132443736</v>
      </c>
      <c r="H32" s="14">
        <v>228</v>
      </c>
      <c r="I32" s="649">
        <f>H32/30.126</f>
        <v>7.568213503286198</v>
      </c>
      <c r="J32" s="8"/>
      <c r="K32" s="811">
        <f>J32/30.126</f>
        <v>0</v>
      </c>
      <c r="L32" s="178"/>
      <c r="M32" s="1138"/>
      <c r="N32" s="10">
        <f t="shared" si="21"/>
        <v>828</v>
      </c>
      <c r="O32" s="666">
        <f>G32+I32+K32</f>
        <v>27.48456482772356</v>
      </c>
      <c r="P32" s="228"/>
      <c r="Q32" s="31"/>
      <c r="R32" s="10"/>
      <c r="S32" s="649">
        <f>R32/30.126</f>
        <v>0</v>
      </c>
      <c r="T32" s="10"/>
      <c r="U32" s="649">
        <f>T32/30.126</f>
        <v>0</v>
      </c>
      <c r="V32" s="10"/>
      <c r="W32" s="649">
        <f>V32/30.126</f>
        <v>0</v>
      </c>
      <c r="X32" s="10"/>
      <c r="Y32" s="649">
        <f>X32/30.126</f>
        <v>0</v>
      </c>
      <c r="Z32" s="1154"/>
      <c r="AA32" s="1160">
        <f>S32+U32+W32+Y32</f>
        <v>0</v>
      </c>
      <c r="AB32" s="1164">
        <f t="shared" si="4"/>
        <v>828</v>
      </c>
      <c r="AC32" s="1148">
        <f>O32+AB32</f>
        <v>855.4845648277236</v>
      </c>
    </row>
    <row r="33" spans="1:29" ht="12.75">
      <c r="A33" s="168">
        <v>24</v>
      </c>
      <c r="B33" s="166"/>
      <c r="C33" s="23" t="s">
        <v>236</v>
      </c>
      <c r="D33" s="262" t="s">
        <v>235</v>
      </c>
      <c r="E33" s="239"/>
      <c r="F33" s="475">
        <f>F34</f>
        <v>486</v>
      </c>
      <c r="G33" s="1134">
        <f aca="true" t="shared" si="29" ref="G33:M33">G34</f>
        <v>16.132244572794264</v>
      </c>
      <c r="H33" s="475">
        <f t="shared" si="29"/>
        <v>185</v>
      </c>
      <c r="I33" s="1134">
        <f t="shared" si="29"/>
        <v>6.14087499170152</v>
      </c>
      <c r="J33" s="475">
        <f t="shared" si="29"/>
        <v>57</v>
      </c>
      <c r="K33" s="1134">
        <f t="shared" si="29"/>
        <v>1.8920533758215494</v>
      </c>
      <c r="L33" s="475">
        <f t="shared" si="29"/>
        <v>0</v>
      </c>
      <c r="M33" s="1134">
        <f t="shared" si="29"/>
        <v>0</v>
      </c>
      <c r="N33" s="201">
        <f t="shared" si="21"/>
        <v>728</v>
      </c>
      <c r="O33" s="1140">
        <f>O34</f>
        <v>24.165172940317333</v>
      </c>
      <c r="P33" s="399"/>
      <c r="Q33" s="475"/>
      <c r="R33" s="475">
        <f>R34</f>
        <v>0</v>
      </c>
      <c r="S33" s="1134">
        <f aca="true" t="shared" si="30" ref="S33:AA33">S34</f>
        <v>0</v>
      </c>
      <c r="T33" s="475">
        <f t="shared" si="30"/>
        <v>0</v>
      </c>
      <c r="U33" s="1134">
        <f t="shared" si="30"/>
        <v>0</v>
      </c>
      <c r="V33" s="475">
        <f t="shared" si="30"/>
        <v>0</v>
      </c>
      <c r="W33" s="1134">
        <f t="shared" si="30"/>
        <v>0</v>
      </c>
      <c r="X33" s="475">
        <f t="shared" si="30"/>
        <v>0</v>
      </c>
      <c r="Y33" s="1134">
        <f t="shared" si="30"/>
        <v>0</v>
      </c>
      <c r="Z33" s="1157"/>
      <c r="AA33" s="1161">
        <f t="shared" si="30"/>
        <v>0</v>
      </c>
      <c r="AB33" s="1167">
        <f t="shared" si="4"/>
        <v>728</v>
      </c>
      <c r="AC33" s="1140">
        <f>O33+AA33</f>
        <v>24.165172940317333</v>
      </c>
    </row>
    <row r="34" spans="1:29" ht="12.75">
      <c r="A34" s="169">
        <v>25</v>
      </c>
      <c r="B34" s="165"/>
      <c r="C34" s="19"/>
      <c r="D34" s="515" t="s">
        <v>34</v>
      </c>
      <c r="E34" s="516" t="s">
        <v>251</v>
      </c>
      <c r="F34" s="517">
        <f>SUM(F35:F36)</f>
        <v>486</v>
      </c>
      <c r="G34" s="1136">
        <f aca="true" t="shared" si="31" ref="G34:M34">SUM(G35:G36)</f>
        <v>16.132244572794264</v>
      </c>
      <c r="H34" s="517">
        <f t="shared" si="31"/>
        <v>185</v>
      </c>
      <c r="I34" s="1136">
        <f t="shared" si="31"/>
        <v>6.14087499170152</v>
      </c>
      <c r="J34" s="517">
        <f t="shared" si="31"/>
        <v>57</v>
      </c>
      <c r="K34" s="1136">
        <f t="shared" si="31"/>
        <v>1.8920533758215494</v>
      </c>
      <c r="L34" s="517">
        <f t="shared" si="31"/>
        <v>0</v>
      </c>
      <c r="M34" s="1136">
        <f t="shared" si="31"/>
        <v>0</v>
      </c>
      <c r="N34" s="514">
        <f t="shared" si="21"/>
        <v>728</v>
      </c>
      <c r="O34" s="1139">
        <f>O35+O36</f>
        <v>24.165172940317333</v>
      </c>
      <c r="P34" s="429"/>
      <c r="Q34" s="513"/>
      <c r="R34" s="514">
        <f>SUM(R35:R36)</f>
        <v>0</v>
      </c>
      <c r="S34" s="1143">
        <f aca="true" t="shared" si="32" ref="S34:Z34">SUM(S35:S36)</f>
        <v>0</v>
      </c>
      <c r="T34" s="514">
        <f t="shared" si="32"/>
        <v>0</v>
      </c>
      <c r="U34" s="1143">
        <f t="shared" si="32"/>
        <v>0</v>
      </c>
      <c r="V34" s="514">
        <f t="shared" si="32"/>
        <v>0</v>
      </c>
      <c r="W34" s="1143">
        <f t="shared" si="32"/>
        <v>0</v>
      </c>
      <c r="X34" s="514">
        <f t="shared" si="32"/>
        <v>0</v>
      </c>
      <c r="Y34" s="1143">
        <f t="shared" si="32"/>
        <v>0</v>
      </c>
      <c r="Z34" s="514">
        <f t="shared" si="32"/>
        <v>0</v>
      </c>
      <c r="AA34" s="1143">
        <f>SUM(AA35:AA36)</f>
        <v>0</v>
      </c>
      <c r="AB34" s="1166">
        <f t="shared" si="4"/>
        <v>728</v>
      </c>
      <c r="AC34" s="1149">
        <f>O34+AA34</f>
        <v>24.165172940317333</v>
      </c>
    </row>
    <row r="35" spans="1:29" ht="12.75">
      <c r="A35" s="169">
        <v>26</v>
      </c>
      <c r="B35" s="166"/>
      <c r="C35" s="20"/>
      <c r="D35" s="74"/>
      <c r="E35" s="176" t="s">
        <v>441</v>
      </c>
      <c r="F35" s="178"/>
      <c r="G35" s="642">
        <f>F35/30.126</f>
        <v>0</v>
      </c>
      <c r="H35" s="14"/>
      <c r="I35" s="648">
        <f>H35/30.126</f>
        <v>0</v>
      </c>
      <c r="J35" s="8">
        <v>57</v>
      </c>
      <c r="K35" s="812">
        <f>J35/30.126</f>
        <v>1.8920533758215494</v>
      </c>
      <c r="L35" s="178"/>
      <c r="M35" s="1138"/>
      <c r="N35" s="10">
        <f t="shared" si="21"/>
        <v>57</v>
      </c>
      <c r="O35" s="666">
        <f>G35+I35+K35</f>
        <v>1.8920533758215494</v>
      </c>
      <c r="P35" s="228"/>
      <c r="Q35" s="29"/>
      <c r="R35" s="10"/>
      <c r="S35" s="649">
        <f>R35/30.126</f>
        <v>0</v>
      </c>
      <c r="T35" s="10"/>
      <c r="U35" s="649">
        <f>T35/30.126</f>
        <v>0</v>
      </c>
      <c r="V35" s="10"/>
      <c r="W35" s="649">
        <f>V35/30.126</f>
        <v>0</v>
      </c>
      <c r="X35" s="10"/>
      <c r="Y35" s="649">
        <f>X35/30.126</f>
        <v>0</v>
      </c>
      <c r="Z35" s="1159"/>
      <c r="AA35" s="858">
        <f>S35+U35+W35+Y35</f>
        <v>0</v>
      </c>
      <c r="AB35" s="1164">
        <f t="shared" si="4"/>
        <v>57</v>
      </c>
      <c r="AC35" s="1148">
        <f>O35+AA35</f>
        <v>1.8920533758215494</v>
      </c>
    </row>
    <row r="36" spans="1:29" ht="12.75">
      <c r="A36" s="169">
        <f>A35+1</f>
        <v>27</v>
      </c>
      <c r="B36" s="166"/>
      <c r="C36" s="20"/>
      <c r="D36" s="74"/>
      <c r="E36" s="176" t="s">
        <v>438</v>
      </c>
      <c r="F36" s="178">
        <v>486</v>
      </c>
      <c r="G36" s="642">
        <f>F36/30.126</f>
        <v>16.132244572794264</v>
      </c>
      <c r="H36" s="14">
        <v>185</v>
      </c>
      <c r="I36" s="648">
        <f>H36/30.126</f>
        <v>6.14087499170152</v>
      </c>
      <c r="J36" s="8"/>
      <c r="K36" s="812">
        <f>J36/30.126</f>
        <v>0</v>
      </c>
      <c r="L36" s="178"/>
      <c r="M36" s="1138"/>
      <c r="N36" s="10">
        <f t="shared" si="21"/>
        <v>671</v>
      </c>
      <c r="O36" s="666">
        <f>G36+I36+K36</f>
        <v>22.273119564495783</v>
      </c>
      <c r="P36" s="228"/>
      <c r="Q36" s="29"/>
      <c r="R36" s="10"/>
      <c r="S36" s="649">
        <f>R36/30.126</f>
        <v>0</v>
      </c>
      <c r="T36" s="10"/>
      <c r="U36" s="649">
        <f>T36/30.126</f>
        <v>0</v>
      </c>
      <c r="V36" s="10"/>
      <c r="W36" s="649">
        <f>V36/30.126</f>
        <v>0</v>
      </c>
      <c r="X36" s="10"/>
      <c r="Y36" s="649">
        <f>X36/30.126</f>
        <v>0</v>
      </c>
      <c r="Z36" s="1154"/>
      <c r="AA36" s="666">
        <f>S36+U36+W36+Y36</f>
        <v>0</v>
      </c>
      <c r="AB36" s="1164">
        <f t="shared" si="4"/>
        <v>671</v>
      </c>
      <c r="AC36" s="1148">
        <f>O36+AA36</f>
        <v>22.273119564495783</v>
      </c>
    </row>
    <row r="37" spans="1:30" s="207" customFormat="1" ht="12.75">
      <c r="A37" s="205"/>
      <c r="B37" s="203"/>
      <c r="C37" s="113"/>
      <c r="D37" s="76"/>
      <c r="E37" s="123"/>
      <c r="F37" s="228"/>
      <c r="G37" s="228"/>
      <c r="H37" s="228"/>
      <c r="I37" s="228"/>
      <c r="J37" s="229"/>
      <c r="K37" s="229"/>
      <c r="L37" s="228"/>
      <c r="M37" s="228"/>
      <c r="N37" s="228"/>
      <c r="O37" s="228"/>
      <c r="P37" s="228"/>
      <c r="Q37" s="228"/>
      <c r="R37" s="228"/>
      <c r="S37" s="228"/>
      <c r="T37" s="228"/>
      <c r="U37" s="1146"/>
      <c r="V37" s="228"/>
      <c r="W37" s="228"/>
      <c r="X37" s="228"/>
      <c r="Y37" s="228"/>
      <c r="Z37" s="228"/>
      <c r="AA37" s="228"/>
      <c r="AB37" s="476"/>
      <c r="AC37" s="476"/>
      <c r="AD37" s="314"/>
    </row>
    <row r="38" spans="1:30" s="207" customFormat="1" ht="13.5" thickBot="1">
      <c r="A38" s="205"/>
      <c r="B38" s="203"/>
      <c r="C38" s="113"/>
      <c r="D38" s="76"/>
      <c r="E38" s="123"/>
      <c r="F38" s="228"/>
      <c r="G38" s="228"/>
      <c r="H38" s="228"/>
      <c r="I38" s="228"/>
      <c r="J38" s="229"/>
      <c r="K38" s="229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476"/>
      <c r="AC38" s="476"/>
      <c r="AD38" s="314"/>
    </row>
    <row r="39" spans="1:30" s="207" customFormat="1" ht="13.5" thickBot="1">
      <c r="A39" s="1523" t="s">
        <v>345</v>
      </c>
      <c r="B39" s="1524"/>
      <c r="C39" s="1524"/>
      <c r="D39" s="1524"/>
      <c r="E39" s="1524"/>
      <c r="F39" s="1524"/>
      <c r="G39" s="1524"/>
      <c r="H39" s="1524"/>
      <c r="I39" s="1524"/>
      <c r="J39" s="1524"/>
      <c r="K39" s="1524"/>
      <c r="L39" s="1524"/>
      <c r="M39" s="1524"/>
      <c r="N39" s="1524"/>
      <c r="O39" s="1524"/>
      <c r="P39" s="1625"/>
      <c r="Q39" s="433"/>
      <c r="R39" s="427"/>
      <c r="S39" s="427"/>
      <c r="T39" s="427"/>
      <c r="U39" s="427"/>
      <c r="V39" s="427"/>
      <c r="W39" s="427"/>
      <c r="X39" s="427"/>
      <c r="Y39" s="427"/>
      <c r="Z39" s="427"/>
      <c r="AA39" s="428"/>
      <c r="AB39" s="1626" t="s">
        <v>345</v>
      </c>
      <c r="AC39" s="1626" t="s">
        <v>345</v>
      </c>
      <c r="AD39" s="314"/>
    </row>
    <row r="40" spans="1:30" s="207" customFormat="1" ht="18.75">
      <c r="A40" s="244"/>
      <c r="B40" s="245"/>
      <c r="C40" s="246"/>
      <c r="D40" s="247"/>
      <c r="E40" s="248"/>
      <c r="F40" s="1636" t="s">
        <v>40</v>
      </c>
      <c r="G40" s="1637"/>
      <c r="H40" s="1637"/>
      <c r="I40" s="1637"/>
      <c r="J40" s="1637"/>
      <c r="K40" s="1637"/>
      <c r="L40" s="1637"/>
      <c r="M40" s="1637"/>
      <c r="N40" s="1637"/>
      <c r="O40" s="1638"/>
      <c r="P40" s="430"/>
      <c r="Q40" s="1639" t="s">
        <v>39</v>
      </c>
      <c r="R40" s="1640"/>
      <c r="S40" s="1640"/>
      <c r="T40" s="1640"/>
      <c r="U40" s="1640"/>
      <c r="V40" s="1640"/>
      <c r="W40" s="1640"/>
      <c r="X40" s="1640"/>
      <c r="Y40" s="1640"/>
      <c r="Z40" s="1640"/>
      <c r="AA40" s="1641"/>
      <c r="AB40" s="1627"/>
      <c r="AC40" s="1627"/>
      <c r="AD40" s="314"/>
    </row>
    <row r="41" spans="1:30" s="207" customFormat="1" ht="12.75">
      <c r="A41" s="249"/>
      <c r="B41" s="250" t="s">
        <v>185</v>
      </c>
      <c r="C41" s="251" t="s">
        <v>37</v>
      </c>
      <c r="D41" s="1642" t="s">
        <v>38</v>
      </c>
      <c r="E41" s="1643"/>
      <c r="F41" s="1643"/>
      <c r="G41" s="1643"/>
      <c r="H41" s="1643"/>
      <c r="I41" s="1643"/>
      <c r="J41" s="1643"/>
      <c r="K41" s="1643"/>
      <c r="L41" s="1643"/>
      <c r="M41" s="1643"/>
      <c r="N41" s="1643"/>
      <c r="O41" s="1644"/>
      <c r="P41" s="431"/>
      <c r="Q41" s="1645"/>
      <c r="R41" s="1646"/>
      <c r="S41" s="1646"/>
      <c r="T41" s="1646"/>
      <c r="U41" s="1646"/>
      <c r="V41" s="1646"/>
      <c r="W41" s="1646"/>
      <c r="X41" s="1646"/>
      <c r="Y41" s="1646"/>
      <c r="Z41" s="1646"/>
      <c r="AA41" s="1647"/>
      <c r="AB41" s="1627"/>
      <c r="AC41" s="1627"/>
      <c r="AD41" s="314"/>
    </row>
    <row r="42" spans="1:30" s="207" customFormat="1" ht="12.75">
      <c r="A42" s="252"/>
      <c r="B42" s="253" t="s">
        <v>186</v>
      </c>
      <c r="C42" s="254" t="s">
        <v>184</v>
      </c>
      <c r="D42" s="255"/>
      <c r="E42" s="256" t="s">
        <v>30</v>
      </c>
      <c r="F42" s="1648">
        <v>610</v>
      </c>
      <c r="G42" s="1130"/>
      <c r="H42" s="1635">
        <v>620</v>
      </c>
      <c r="I42" s="1049"/>
      <c r="J42" s="1635">
        <v>630</v>
      </c>
      <c r="K42" s="1049"/>
      <c r="L42" s="1635">
        <v>640</v>
      </c>
      <c r="M42" s="1132"/>
      <c r="N42" s="1631" t="s">
        <v>28</v>
      </c>
      <c r="O42" s="1631" t="s">
        <v>28</v>
      </c>
      <c r="P42" s="432"/>
      <c r="Q42" s="1633">
        <v>711</v>
      </c>
      <c r="R42" s="1635">
        <v>713</v>
      </c>
      <c r="S42" s="1049"/>
      <c r="T42" s="1635">
        <v>714</v>
      </c>
      <c r="U42" s="1049"/>
      <c r="V42" s="1635">
        <v>716</v>
      </c>
      <c r="W42" s="1049"/>
      <c r="X42" s="1629">
        <v>717</v>
      </c>
      <c r="Y42" s="1142"/>
      <c r="Z42" s="1142"/>
      <c r="AA42" s="1631" t="s">
        <v>28</v>
      </c>
      <c r="AB42" s="1627"/>
      <c r="AC42" s="1627"/>
      <c r="AD42" s="314"/>
    </row>
    <row r="43" spans="1:30" s="207" customFormat="1" ht="13.5" thickBot="1">
      <c r="A43" s="257"/>
      <c r="B43" s="258"/>
      <c r="C43" s="259"/>
      <c r="D43" s="260"/>
      <c r="E43" s="261"/>
      <c r="F43" s="1634"/>
      <c r="G43" s="1131"/>
      <c r="H43" s="1630"/>
      <c r="I43" s="1050"/>
      <c r="J43" s="1630"/>
      <c r="K43" s="1050"/>
      <c r="L43" s="1630"/>
      <c r="M43" s="1133"/>
      <c r="N43" s="1632"/>
      <c r="O43" s="1632"/>
      <c r="P43" s="432"/>
      <c r="Q43" s="1634"/>
      <c r="R43" s="1630"/>
      <c r="S43" s="1050"/>
      <c r="T43" s="1630"/>
      <c r="U43" s="1050"/>
      <c r="V43" s="1630"/>
      <c r="W43" s="1050"/>
      <c r="X43" s="1630"/>
      <c r="Y43" s="1133"/>
      <c r="Z43" s="1133"/>
      <c r="AA43" s="1632"/>
      <c r="AB43" s="1628"/>
      <c r="AC43" s="1628"/>
      <c r="AD43" s="314"/>
    </row>
    <row r="44" spans="1:30" s="207" customFormat="1" ht="16.5" thickBot="1" thickTop="1">
      <c r="A44" s="168">
        <v>1</v>
      </c>
      <c r="B44" s="351" t="s">
        <v>439</v>
      </c>
      <c r="C44" s="220"/>
      <c r="D44" s="221"/>
      <c r="E44" s="222"/>
      <c r="F44" s="333">
        <f>F45+F51</f>
        <v>4185</v>
      </c>
      <c r="G44" s="801">
        <f>G45+G58+G63+G67</f>
        <v>214.79784903405692</v>
      </c>
      <c r="H44" s="333">
        <f aca="true" t="shared" si="33" ref="H44:M44">H45+H51</f>
        <v>1533</v>
      </c>
      <c r="I44" s="801">
        <f t="shared" si="33"/>
        <v>50.88627763393746</v>
      </c>
      <c r="J44" s="333">
        <f t="shared" si="33"/>
        <v>1854</v>
      </c>
      <c r="K44" s="801">
        <f t="shared" si="33"/>
        <v>61.54152559251145</v>
      </c>
      <c r="L44" s="333">
        <f t="shared" si="33"/>
        <v>114</v>
      </c>
      <c r="M44" s="801">
        <f t="shared" si="33"/>
        <v>3.784106751643099</v>
      </c>
      <c r="N44" s="333">
        <f>N45+N58+N63+N67</f>
        <v>11783</v>
      </c>
      <c r="O44" s="801">
        <f>O45+O58+O63+O67</f>
        <v>391.12394609307574</v>
      </c>
      <c r="P44" s="333">
        <f>P45+P51</f>
        <v>0</v>
      </c>
      <c r="Q44" s="801">
        <f>Q45+Q51</f>
        <v>0</v>
      </c>
      <c r="R44" s="283">
        <f aca="true" t="shared" si="34" ref="R44:Y44">R45+R58+R63+R67</f>
        <v>500</v>
      </c>
      <c r="S44" s="1118">
        <f t="shared" si="34"/>
        <v>16.596959437031135</v>
      </c>
      <c r="T44" s="283">
        <f t="shared" si="34"/>
        <v>0</v>
      </c>
      <c r="U44" s="1118">
        <f t="shared" si="34"/>
        <v>0</v>
      </c>
      <c r="V44" s="283">
        <f t="shared" si="34"/>
        <v>0</v>
      </c>
      <c r="W44" s="1118">
        <f t="shared" si="34"/>
        <v>0</v>
      </c>
      <c r="X44" s="283">
        <f t="shared" si="34"/>
        <v>4500</v>
      </c>
      <c r="Y44" s="1118">
        <f t="shared" si="34"/>
        <v>149.3726349332802</v>
      </c>
      <c r="Z44" s="1150">
        <f>R44+T44+V44+X44</f>
        <v>5000</v>
      </c>
      <c r="AA44" s="1118">
        <f>AA45+AA58+AA63+AA67</f>
        <v>165.96959437031134</v>
      </c>
      <c r="AB44" s="283">
        <f aca="true" t="shared" si="35" ref="AB44:AC46">N44+Z44</f>
        <v>16783</v>
      </c>
      <c r="AC44" s="1118">
        <f t="shared" si="35"/>
        <v>557.0935404633871</v>
      </c>
      <c r="AD44" s="314"/>
    </row>
    <row r="45" spans="1:30" s="207" customFormat="1" ht="13.5" thickTop="1">
      <c r="A45" s="168">
        <v>2</v>
      </c>
      <c r="B45" s="166"/>
      <c r="C45" s="23" t="s">
        <v>230</v>
      </c>
      <c r="D45" s="262" t="s">
        <v>235</v>
      </c>
      <c r="E45" s="239"/>
      <c r="F45" s="475">
        <f>F46</f>
        <v>4185</v>
      </c>
      <c r="G45" s="1134">
        <f aca="true" t="shared" si="36" ref="G45:M45">G46</f>
        <v>138.9165504879506</v>
      </c>
      <c r="H45" s="475">
        <f t="shared" si="36"/>
        <v>1533</v>
      </c>
      <c r="I45" s="1134">
        <f t="shared" si="36"/>
        <v>50.88627763393746</v>
      </c>
      <c r="J45" s="475">
        <f t="shared" si="36"/>
        <v>1854</v>
      </c>
      <c r="K45" s="1134">
        <f t="shared" si="36"/>
        <v>61.54152559251145</v>
      </c>
      <c r="L45" s="475">
        <f t="shared" si="36"/>
        <v>114</v>
      </c>
      <c r="M45" s="1134">
        <f t="shared" si="36"/>
        <v>3.784106751643099</v>
      </c>
      <c r="N45" s="475">
        <f>N46</f>
        <v>7686</v>
      </c>
      <c r="O45" s="1134">
        <f>O46</f>
        <v>255.12846046604258</v>
      </c>
      <c r="P45" s="399"/>
      <c r="Q45" s="475"/>
      <c r="R45" s="475">
        <f aca="true" t="shared" si="37" ref="R45:Y45">R46</f>
        <v>500</v>
      </c>
      <c r="S45" s="1134">
        <f t="shared" si="37"/>
        <v>16.596959437031135</v>
      </c>
      <c r="T45" s="475">
        <f t="shared" si="37"/>
        <v>0</v>
      </c>
      <c r="U45" s="1134">
        <f t="shared" si="37"/>
        <v>0</v>
      </c>
      <c r="V45" s="475">
        <f t="shared" si="37"/>
        <v>0</v>
      </c>
      <c r="W45" s="1134">
        <f t="shared" si="37"/>
        <v>0</v>
      </c>
      <c r="X45" s="475">
        <f t="shared" si="37"/>
        <v>4500</v>
      </c>
      <c r="Y45" s="1134">
        <f t="shared" si="37"/>
        <v>149.3726349332802</v>
      </c>
      <c r="Z45" s="1151"/>
      <c r="AA45" s="1134">
        <f>AA46</f>
        <v>165.96959437031134</v>
      </c>
      <c r="AB45" s="1165">
        <f t="shared" si="35"/>
        <v>7686</v>
      </c>
      <c r="AC45" s="1170">
        <f t="shared" si="35"/>
        <v>421.0980548363539</v>
      </c>
      <c r="AD45" s="314"/>
    </row>
    <row r="46" spans="1:30" s="207" customFormat="1" ht="12.75">
      <c r="A46" s="169">
        <f aca="true" t="shared" si="38" ref="A46:A62">A45+1</f>
        <v>3</v>
      </c>
      <c r="B46" s="166"/>
      <c r="C46" s="20"/>
      <c r="D46" s="509" t="s">
        <v>31</v>
      </c>
      <c r="E46" s="510" t="s">
        <v>435</v>
      </c>
      <c r="F46" s="512">
        <f>SUM(F47:F56)</f>
        <v>4185</v>
      </c>
      <c r="G46" s="1135">
        <f aca="true" t="shared" si="39" ref="G46:M46">SUM(G47:G56)</f>
        <v>138.9165504879506</v>
      </c>
      <c r="H46" s="512">
        <f t="shared" si="39"/>
        <v>1533</v>
      </c>
      <c r="I46" s="1135">
        <f t="shared" si="39"/>
        <v>50.88627763393746</v>
      </c>
      <c r="J46" s="512">
        <f t="shared" si="39"/>
        <v>1854</v>
      </c>
      <c r="K46" s="1135">
        <f t="shared" si="39"/>
        <v>61.54152559251145</v>
      </c>
      <c r="L46" s="512">
        <f t="shared" si="39"/>
        <v>114</v>
      </c>
      <c r="M46" s="1137">
        <f t="shared" si="39"/>
        <v>3.784106751643099</v>
      </c>
      <c r="N46" s="511">
        <f>SUM(N47:N57)</f>
        <v>7686</v>
      </c>
      <c r="O46" s="1139">
        <f>SUM(O47:O57)</f>
        <v>255.12846046604258</v>
      </c>
      <c r="P46" s="429"/>
      <c r="Q46" s="513"/>
      <c r="R46" s="514">
        <f aca="true" t="shared" si="40" ref="R46:Y46">SUM(R47:R57)</f>
        <v>500</v>
      </c>
      <c r="S46" s="1143">
        <f t="shared" si="40"/>
        <v>16.596959437031135</v>
      </c>
      <c r="T46" s="514">
        <f t="shared" si="40"/>
        <v>0</v>
      </c>
      <c r="U46" s="1143">
        <f t="shared" si="40"/>
        <v>0</v>
      </c>
      <c r="V46" s="514">
        <f t="shared" si="40"/>
        <v>0</v>
      </c>
      <c r="W46" s="1143">
        <f t="shared" si="40"/>
        <v>0</v>
      </c>
      <c r="X46" s="514">
        <f t="shared" si="40"/>
        <v>4500</v>
      </c>
      <c r="Y46" s="1143">
        <f t="shared" si="40"/>
        <v>149.3726349332802</v>
      </c>
      <c r="Z46" s="1152"/>
      <c r="AA46" s="1143">
        <f>SUM(AA47:AA57)</f>
        <v>165.96959437031134</v>
      </c>
      <c r="AB46" s="1166">
        <f t="shared" si="35"/>
        <v>7686</v>
      </c>
      <c r="AC46" s="1139">
        <f t="shared" si="35"/>
        <v>421.0980548363539</v>
      </c>
      <c r="AD46" s="314"/>
    </row>
    <row r="47" spans="1:30" s="207" customFormat="1" ht="13.5" customHeight="1">
      <c r="A47" s="169">
        <f t="shared" si="38"/>
        <v>4</v>
      </c>
      <c r="B47" s="166"/>
      <c r="C47" s="20"/>
      <c r="D47" s="74"/>
      <c r="E47" s="176" t="s">
        <v>233</v>
      </c>
      <c r="F47" s="178"/>
      <c r="G47" s="642">
        <f>F47/30.126</f>
        <v>0</v>
      </c>
      <c r="H47" s="14"/>
      <c r="I47" s="648">
        <f>H47/30.126</f>
        <v>0</v>
      </c>
      <c r="J47" s="8">
        <v>1854</v>
      </c>
      <c r="K47" s="812">
        <f>J47/30.126</f>
        <v>61.54152559251145</v>
      </c>
      <c r="L47" s="178"/>
      <c r="M47" s="1138">
        <f>L47/30.126</f>
        <v>0</v>
      </c>
      <c r="N47" s="14">
        <f>F47+H47+J47+L47</f>
        <v>1854</v>
      </c>
      <c r="O47" s="666">
        <f>G47+I47+K47+M47</f>
        <v>61.54152559251145</v>
      </c>
      <c r="P47" s="228"/>
      <c r="Q47" s="194"/>
      <c r="R47" s="195"/>
      <c r="S47" s="1144">
        <f>R47/30.126</f>
        <v>0</v>
      </c>
      <c r="T47" s="195"/>
      <c r="U47" s="1144">
        <f>T47/30.126</f>
        <v>0</v>
      </c>
      <c r="V47" s="195"/>
      <c r="W47" s="1144">
        <f>V47/30.126</f>
        <v>0</v>
      </c>
      <c r="X47" s="195"/>
      <c r="Y47" s="1147">
        <f>X47/30.126</f>
        <v>0</v>
      </c>
      <c r="Z47" s="1153"/>
      <c r="AA47" s="666">
        <f>S47+U47+W47+Y47</f>
        <v>0</v>
      </c>
      <c r="AB47" s="1164">
        <f aca="true" t="shared" si="41" ref="AB47:AB70">N47+Z47</f>
        <v>1854</v>
      </c>
      <c r="AC47" s="1148">
        <f>O47+AA47</f>
        <v>61.54152559251145</v>
      </c>
      <c r="AD47" s="314"/>
    </row>
    <row r="48" spans="1:30" s="207" customFormat="1" ht="12.75">
      <c r="A48" s="169">
        <f t="shared" si="38"/>
        <v>5</v>
      </c>
      <c r="B48" s="166"/>
      <c r="C48" s="20"/>
      <c r="D48" s="74"/>
      <c r="E48" s="192" t="s">
        <v>438</v>
      </c>
      <c r="F48" s="178">
        <v>4032</v>
      </c>
      <c r="G48" s="642">
        <f aca="true" t="shared" si="42" ref="G48:G57">F48/30.126</f>
        <v>133.83788090021906</v>
      </c>
      <c r="H48" s="14">
        <v>1533</v>
      </c>
      <c r="I48" s="648">
        <f aca="true" t="shared" si="43" ref="I48:I57">H48/30.126</f>
        <v>50.88627763393746</v>
      </c>
      <c r="J48" s="8"/>
      <c r="K48" s="812">
        <f aca="true" t="shared" si="44" ref="K48:K57">J48/30.126</f>
        <v>0</v>
      </c>
      <c r="L48" s="178"/>
      <c r="M48" s="1138">
        <f aca="true" t="shared" si="45" ref="M48:M57">L48/30.126</f>
        <v>0</v>
      </c>
      <c r="N48" s="14">
        <f aca="true" t="shared" si="46" ref="N48:N57">F48+H48+J48+L48</f>
        <v>5565</v>
      </c>
      <c r="O48" s="666">
        <f aca="true" t="shared" si="47" ref="O48:O57">G48+I48+K48+M48</f>
        <v>184.72415853415652</v>
      </c>
      <c r="P48" s="228"/>
      <c r="Q48" s="194"/>
      <c r="R48" s="195"/>
      <c r="S48" s="1144">
        <f aca="true" t="shared" si="48" ref="S48:S57">R48/30.126</f>
        <v>0</v>
      </c>
      <c r="T48" s="195"/>
      <c r="U48" s="1144">
        <f aca="true" t="shared" si="49" ref="U48:U57">T48/30.126</f>
        <v>0</v>
      </c>
      <c r="V48" s="195"/>
      <c r="W48" s="1144">
        <f aca="true" t="shared" si="50" ref="W48:W57">V48/30.126</f>
        <v>0</v>
      </c>
      <c r="X48" s="195"/>
      <c r="Y48" s="1147">
        <f aca="true" t="shared" si="51" ref="Y48:Y57">X48/30.126</f>
        <v>0</v>
      </c>
      <c r="Z48" s="1153"/>
      <c r="AA48" s="666">
        <f aca="true" t="shared" si="52" ref="AA48:AA57">S48+U48+W48+Y48</f>
        <v>0</v>
      </c>
      <c r="AB48" s="1164">
        <f t="shared" si="41"/>
        <v>5565</v>
      </c>
      <c r="AC48" s="1148">
        <f aca="true" t="shared" si="53" ref="AC48:AC57">O48+AA48</f>
        <v>184.72415853415652</v>
      </c>
      <c r="AD48" s="314"/>
    </row>
    <row r="49" spans="1:30" s="207" customFormat="1" ht="12.75">
      <c r="A49" s="169">
        <f t="shared" si="38"/>
        <v>6</v>
      </c>
      <c r="B49" s="166"/>
      <c r="C49" s="20"/>
      <c r="D49" s="74"/>
      <c r="E49" s="176" t="s">
        <v>234</v>
      </c>
      <c r="F49" s="178"/>
      <c r="G49" s="642">
        <f t="shared" si="42"/>
        <v>0</v>
      </c>
      <c r="H49" s="14"/>
      <c r="I49" s="648">
        <f t="shared" si="43"/>
        <v>0</v>
      </c>
      <c r="J49" s="8"/>
      <c r="K49" s="812">
        <f t="shared" si="44"/>
        <v>0</v>
      </c>
      <c r="L49" s="178"/>
      <c r="M49" s="1138">
        <f t="shared" si="45"/>
        <v>0</v>
      </c>
      <c r="N49" s="14">
        <f t="shared" si="46"/>
        <v>0</v>
      </c>
      <c r="O49" s="666">
        <f t="shared" si="47"/>
        <v>0</v>
      </c>
      <c r="P49" s="228"/>
      <c r="Q49" s="194"/>
      <c r="R49" s="195"/>
      <c r="S49" s="1144">
        <f t="shared" si="48"/>
        <v>0</v>
      </c>
      <c r="T49" s="195"/>
      <c r="U49" s="1144">
        <f t="shared" si="49"/>
        <v>0</v>
      </c>
      <c r="V49" s="195"/>
      <c r="W49" s="1144">
        <f t="shared" si="50"/>
        <v>0</v>
      </c>
      <c r="X49" s="195"/>
      <c r="Y49" s="1147">
        <f t="shared" si="51"/>
        <v>0</v>
      </c>
      <c r="Z49" s="1153"/>
      <c r="AA49" s="666">
        <f t="shared" si="52"/>
        <v>0</v>
      </c>
      <c r="AB49" s="1164">
        <f t="shared" si="41"/>
        <v>0</v>
      </c>
      <c r="AC49" s="1148">
        <f t="shared" si="53"/>
        <v>0</v>
      </c>
      <c r="AD49" s="314"/>
    </row>
    <row r="50" spans="1:30" s="207" customFormat="1" ht="12.75">
      <c r="A50" s="169">
        <v>7</v>
      </c>
      <c r="B50" s="166"/>
      <c r="C50" s="20"/>
      <c r="D50" s="74"/>
      <c r="E50" s="176" t="s">
        <v>231</v>
      </c>
      <c r="F50" s="178"/>
      <c r="G50" s="642">
        <f t="shared" si="42"/>
        <v>0</v>
      </c>
      <c r="H50" s="14"/>
      <c r="I50" s="648">
        <f t="shared" si="43"/>
        <v>0</v>
      </c>
      <c r="J50" s="8"/>
      <c r="K50" s="812">
        <f t="shared" si="44"/>
        <v>0</v>
      </c>
      <c r="L50" s="178"/>
      <c r="M50" s="1138">
        <f t="shared" si="45"/>
        <v>0</v>
      </c>
      <c r="N50" s="14">
        <f t="shared" si="46"/>
        <v>0</v>
      </c>
      <c r="O50" s="666">
        <f t="shared" si="47"/>
        <v>0</v>
      </c>
      <c r="P50" s="228"/>
      <c r="Q50" s="29"/>
      <c r="R50" s="10"/>
      <c r="S50" s="1144">
        <f t="shared" si="48"/>
        <v>0</v>
      </c>
      <c r="T50" s="10"/>
      <c r="U50" s="1144">
        <f t="shared" si="49"/>
        <v>0</v>
      </c>
      <c r="V50" s="10"/>
      <c r="W50" s="1144">
        <f t="shared" si="50"/>
        <v>0</v>
      </c>
      <c r="X50" s="10"/>
      <c r="Y50" s="1147">
        <f t="shared" si="51"/>
        <v>0</v>
      </c>
      <c r="Z50" s="1154"/>
      <c r="AA50" s="666">
        <f t="shared" si="52"/>
        <v>0</v>
      </c>
      <c r="AB50" s="1164">
        <f t="shared" si="41"/>
        <v>0</v>
      </c>
      <c r="AC50" s="1148">
        <f t="shared" si="53"/>
        <v>0</v>
      </c>
      <c r="AD50" s="314"/>
    </row>
    <row r="51" spans="1:30" s="207" customFormat="1" ht="12.75">
      <c r="A51" s="169">
        <f t="shared" si="38"/>
        <v>8</v>
      </c>
      <c r="B51" s="166"/>
      <c r="C51" s="20"/>
      <c r="D51" s="74"/>
      <c r="E51" s="192" t="s">
        <v>437</v>
      </c>
      <c r="F51" s="178">
        <v>0</v>
      </c>
      <c r="G51" s="642">
        <f t="shared" si="42"/>
        <v>0</v>
      </c>
      <c r="H51" s="14"/>
      <c r="I51" s="648">
        <f t="shared" si="43"/>
        <v>0</v>
      </c>
      <c r="J51" s="8"/>
      <c r="K51" s="812">
        <f t="shared" si="44"/>
        <v>0</v>
      </c>
      <c r="L51" s="178"/>
      <c r="M51" s="1138">
        <f t="shared" si="45"/>
        <v>0</v>
      </c>
      <c r="N51" s="14">
        <f t="shared" si="46"/>
        <v>0</v>
      </c>
      <c r="O51" s="666">
        <f t="shared" si="47"/>
        <v>0</v>
      </c>
      <c r="P51" s="228"/>
      <c r="Q51" s="29"/>
      <c r="R51" s="10"/>
      <c r="S51" s="1144">
        <f t="shared" si="48"/>
        <v>0</v>
      </c>
      <c r="T51" s="10"/>
      <c r="U51" s="1144">
        <f t="shared" si="49"/>
        <v>0</v>
      </c>
      <c r="V51" s="10"/>
      <c r="W51" s="1144">
        <f t="shared" si="50"/>
        <v>0</v>
      </c>
      <c r="X51" s="10"/>
      <c r="Y51" s="1147">
        <f t="shared" si="51"/>
        <v>0</v>
      </c>
      <c r="Z51" s="1154"/>
      <c r="AA51" s="666">
        <f t="shared" si="52"/>
        <v>0</v>
      </c>
      <c r="AB51" s="1164">
        <f t="shared" si="41"/>
        <v>0</v>
      </c>
      <c r="AC51" s="1148">
        <f t="shared" si="53"/>
        <v>0</v>
      </c>
      <c r="AD51" s="314"/>
    </row>
    <row r="52" spans="1:30" s="207" customFormat="1" ht="12.75">
      <c r="A52" s="169">
        <f t="shared" si="38"/>
        <v>9</v>
      </c>
      <c r="B52" s="165"/>
      <c r="C52" s="19"/>
      <c r="D52" s="6"/>
      <c r="E52" s="179" t="s">
        <v>211</v>
      </c>
      <c r="F52" s="35"/>
      <c r="G52" s="642">
        <f t="shared" si="42"/>
        <v>0</v>
      </c>
      <c r="H52" s="10"/>
      <c r="I52" s="648">
        <f t="shared" si="43"/>
        <v>0</v>
      </c>
      <c r="J52" s="7"/>
      <c r="K52" s="812">
        <f t="shared" si="44"/>
        <v>0</v>
      </c>
      <c r="L52" s="35"/>
      <c r="M52" s="1138">
        <f t="shared" si="45"/>
        <v>0</v>
      </c>
      <c r="N52" s="14">
        <f t="shared" si="46"/>
        <v>0</v>
      </c>
      <c r="O52" s="666">
        <f t="shared" si="47"/>
        <v>0</v>
      </c>
      <c r="P52" s="228"/>
      <c r="Q52" s="29"/>
      <c r="R52" s="10"/>
      <c r="S52" s="1144">
        <f t="shared" si="48"/>
        <v>0</v>
      </c>
      <c r="T52" s="10"/>
      <c r="U52" s="1144">
        <f t="shared" si="49"/>
        <v>0</v>
      </c>
      <c r="V52" s="10"/>
      <c r="W52" s="1144">
        <f t="shared" si="50"/>
        <v>0</v>
      </c>
      <c r="X52" s="10"/>
      <c r="Y52" s="1147">
        <f t="shared" si="51"/>
        <v>0</v>
      </c>
      <c r="Z52" s="1154"/>
      <c r="AA52" s="666">
        <f t="shared" si="52"/>
        <v>0</v>
      </c>
      <c r="AB52" s="1164">
        <f t="shared" si="41"/>
        <v>0</v>
      </c>
      <c r="AC52" s="1148">
        <f t="shared" si="53"/>
        <v>0</v>
      </c>
      <c r="AD52" s="314"/>
    </row>
    <row r="53" spans="1:30" s="207" customFormat="1" ht="12.75">
      <c r="A53" s="169">
        <f t="shared" si="38"/>
        <v>10</v>
      </c>
      <c r="B53" s="166"/>
      <c r="C53" s="20"/>
      <c r="D53" s="74"/>
      <c r="E53" s="176" t="s">
        <v>232</v>
      </c>
      <c r="F53" s="178">
        <v>153</v>
      </c>
      <c r="G53" s="642">
        <f t="shared" si="42"/>
        <v>5.078669587731527</v>
      </c>
      <c r="H53" s="14"/>
      <c r="I53" s="648">
        <f t="shared" si="43"/>
        <v>0</v>
      </c>
      <c r="J53" s="8"/>
      <c r="K53" s="812">
        <f t="shared" si="44"/>
        <v>0</v>
      </c>
      <c r="L53" s="178"/>
      <c r="M53" s="1138">
        <f t="shared" si="45"/>
        <v>0</v>
      </c>
      <c r="N53" s="14">
        <f t="shared" si="46"/>
        <v>153</v>
      </c>
      <c r="O53" s="666">
        <f t="shared" si="47"/>
        <v>5.078669587731527</v>
      </c>
      <c r="P53" s="228"/>
      <c r="Q53" s="29"/>
      <c r="R53" s="10"/>
      <c r="S53" s="1144">
        <f t="shared" si="48"/>
        <v>0</v>
      </c>
      <c r="T53" s="10"/>
      <c r="U53" s="1144">
        <f t="shared" si="49"/>
        <v>0</v>
      </c>
      <c r="V53" s="10"/>
      <c r="W53" s="1144">
        <f t="shared" si="50"/>
        <v>0</v>
      </c>
      <c r="X53" s="10"/>
      <c r="Y53" s="1147">
        <f t="shared" si="51"/>
        <v>0</v>
      </c>
      <c r="Z53" s="1154"/>
      <c r="AA53" s="666">
        <f t="shared" si="52"/>
        <v>0</v>
      </c>
      <c r="AB53" s="1164">
        <f t="shared" si="41"/>
        <v>153</v>
      </c>
      <c r="AC53" s="1148">
        <f t="shared" si="53"/>
        <v>5.078669587731527</v>
      </c>
      <c r="AD53" s="314"/>
    </row>
    <row r="54" spans="1:30" s="207" customFormat="1" ht="12.75">
      <c r="A54" s="169">
        <f t="shared" si="38"/>
        <v>11</v>
      </c>
      <c r="B54" s="166"/>
      <c r="C54" s="20"/>
      <c r="D54" s="74"/>
      <c r="E54" s="176" t="s">
        <v>436</v>
      </c>
      <c r="F54" s="178"/>
      <c r="G54" s="642">
        <f t="shared" si="42"/>
        <v>0</v>
      </c>
      <c r="H54" s="14"/>
      <c r="I54" s="648">
        <f t="shared" si="43"/>
        <v>0</v>
      </c>
      <c r="J54" s="8"/>
      <c r="K54" s="812">
        <f t="shared" si="44"/>
        <v>0</v>
      </c>
      <c r="L54" s="178">
        <v>114</v>
      </c>
      <c r="M54" s="1138">
        <f t="shared" si="45"/>
        <v>3.784106751643099</v>
      </c>
      <c r="N54" s="14">
        <f t="shared" si="46"/>
        <v>114</v>
      </c>
      <c r="O54" s="666">
        <f t="shared" si="47"/>
        <v>3.784106751643099</v>
      </c>
      <c r="P54" s="228"/>
      <c r="Q54" s="30"/>
      <c r="R54" s="14"/>
      <c r="S54" s="1144">
        <f t="shared" si="48"/>
        <v>0</v>
      </c>
      <c r="T54" s="14"/>
      <c r="U54" s="1144">
        <f t="shared" si="49"/>
        <v>0</v>
      </c>
      <c r="V54" s="14"/>
      <c r="W54" s="1144">
        <f t="shared" si="50"/>
        <v>0</v>
      </c>
      <c r="X54" s="14"/>
      <c r="Y54" s="1147">
        <f t="shared" si="51"/>
        <v>0</v>
      </c>
      <c r="Z54" s="1155"/>
      <c r="AA54" s="666">
        <f t="shared" si="52"/>
        <v>0</v>
      </c>
      <c r="AB54" s="1164">
        <f t="shared" si="41"/>
        <v>114</v>
      </c>
      <c r="AC54" s="1148">
        <f t="shared" si="53"/>
        <v>3.784106751643099</v>
      </c>
      <c r="AD54" s="314"/>
    </row>
    <row r="55" spans="1:30" s="207" customFormat="1" ht="12.75">
      <c r="A55" s="169">
        <f t="shared" si="38"/>
        <v>12</v>
      </c>
      <c r="B55" s="166"/>
      <c r="C55" s="20"/>
      <c r="D55" s="74"/>
      <c r="E55" s="176" t="s">
        <v>443</v>
      </c>
      <c r="F55" s="178"/>
      <c r="G55" s="642">
        <f t="shared" si="42"/>
        <v>0</v>
      </c>
      <c r="H55" s="14"/>
      <c r="I55" s="648">
        <f t="shared" si="43"/>
        <v>0</v>
      </c>
      <c r="J55" s="8"/>
      <c r="K55" s="812">
        <f t="shared" si="44"/>
        <v>0</v>
      </c>
      <c r="L55" s="178"/>
      <c r="M55" s="1138">
        <f t="shared" si="45"/>
        <v>0</v>
      </c>
      <c r="N55" s="14">
        <f t="shared" si="46"/>
        <v>0</v>
      </c>
      <c r="O55" s="666">
        <f t="shared" si="47"/>
        <v>0</v>
      </c>
      <c r="P55" s="228"/>
      <c r="Q55" s="29"/>
      <c r="R55" s="10"/>
      <c r="S55" s="1144">
        <f t="shared" si="48"/>
        <v>0</v>
      </c>
      <c r="T55" s="10"/>
      <c r="U55" s="1144">
        <f t="shared" si="49"/>
        <v>0</v>
      </c>
      <c r="V55" s="10"/>
      <c r="W55" s="1144">
        <f t="shared" si="50"/>
        <v>0</v>
      </c>
      <c r="X55" s="342">
        <v>2500</v>
      </c>
      <c r="Y55" s="1147">
        <f t="shared" si="51"/>
        <v>82.98479718515567</v>
      </c>
      <c r="Z55" s="1156"/>
      <c r="AA55" s="666">
        <f t="shared" si="52"/>
        <v>82.98479718515567</v>
      </c>
      <c r="AB55" s="1164">
        <f t="shared" si="41"/>
        <v>0</v>
      </c>
      <c r="AC55" s="1148">
        <f t="shared" si="53"/>
        <v>82.98479718515567</v>
      </c>
      <c r="AD55" s="314"/>
    </row>
    <row r="56" spans="1:30" s="207" customFormat="1" ht="12.75">
      <c r="A56" s="169">
        <f t="shared" si="38"/>
        <v>13</v>
      </c>
      <c r="B56" s="165"/>
      <c r="C56" s="19"/>
      <c r="D56" s="6"/>
      <c r="E56" s="320" t="s">
        <v>99</v>
      </c>
      <c r="F56" s="35"/>
      <c r="G56" s="642">
        <f t="shared" si="42"/>
        <v>0</v>
      </c>
      <c r="H56" s="10"/>
      <c r="I56" s="648">
        <f t="shared" si="43"/>
        <v>0</v>
      </c>
      <c r="J56" s="7"/>
      <c r="K56" s="812">
        <f t="shared" si="44"/>
        <v>0</v>
      </c>
      <c r="L56" s="35"/>
      <c r="M56" s="1138">
        <f t="shared" si="45"/>
        <v>0</v>
      </c>
      <c r="N56" s="14">
        <f t="shared" si="46"/>
        <v>0</v>
      </c>
      <c r="O56" s="666">
        <f t="shared" si="47"/>
        <v>0</v>
      </c>
      <c r="P56" s="228"/>
      <c r="Q56" s="29"/>
      <c r="R56" s="10"/>
      <c r="S56" s="1144">
        <f t="shared" si="48"/>
        <v>0</v>
      </c>
      <c r="T56" s="10"/>
      <c r="U56" s="1144">
        <f t="shared" si="49"/>
        <v>0</v>
      </c>
      <c r="V56" s="10"/>
      <c r="W56" s="1144">
        <f t="shared" si="50"/>
        <v>0</v>
      </c>
      <c r="X56" s="10">
        <v>2000</v>
      </c>
      <c r="Y56" s="1147">
        <f t="shared" si="51"/>
        <v>66.38783774812454</v>
      </c>
      <c r="Z56" s="1154"/>
      <c r="AA56" s="666">
        <f t="shared" si="52"/>
        <v>66.38783774812454</v>
      </c>
      <c r="AB56" s="1164">
        <f t="shared" si="41"/>
        <v>0</v>
      </c>
      <c r="AC56" s="1148">
        <f t="shared" si="53"/>
        <v>66.38783774812454</v>
      </c>
      <c r="AD56" s="314"/>
    </row>
    <row r="57" spans="1:30" s="207" customFormat="1" ht="13.5" thickBot="1">
      <c r="A57" s="169">
        <f t="shared" si="38"/>
        <v>14</v>
      </c>
      <c r="B57" s="166"/>
      <c r="C57" s="20"/>
      <c r="D57" s="74"/>
      <c r="E57" s="192" t="s">
        <v>105</v>
      </c>
      <c r="F57" s="178"/>
      <c r="G57" s="642">
        <f t="shared" si="42"/>
        <v>0</v>
      </c>
      <c r="H57" s="14"/>
      <c r="I57" s="648">
        <f t="shared" si="43"/>
        <v>0</v>
      </c>
      <c r="J57" s="8"/>
      <c r="K57" s="812">
        <f t="shared" si="44"/>
        <v>0</v>
      </c>
      <c r="L57" s="178"/>
      <c r="M57" s="1138">
        <f t="shared" si="45"/>
        <v>0</v>
      </c>
      <c r="N57" s="10">
        <f t="shared" si="46"/>
        <v>0</v>
      </c>
      <c r="O57" s="666">
        <f t="shared" si="47"/>
        <v>0</v>
      </c>
      <c r="P57" s="228"/>
      <c r="Q57" s="32"/>
      <c r="R57" s="10">
        <v>500</v>
      </c>
      <c r="S57" s="1144">
        <f t="shared" si="48"/>
        <v>16.596959437031135</v>
      </c>
      <c r="T57" s="10"/>
      <c r="U57" s="1144">
        <f t="shared" si="49"/>
        <v>0</v>
      </c>
      <c r="V57" s="10"/>
      <c r="W57" s="1144">
        <f t="shared" si="50"/>
        <v>0</v>
      </c>
      <c r="X57" s="10"/>
      <c r="Y57" s="1147">
        <f t="shared" si="51"/>
        <v>0</v>
      </c>
      <c r="Z57" s="1154"/>
      <c r="AA57" s="666">
        <f t="shared" si="52"/>
        <v>16.596959437031135</v>
      </c>
      <c r="AB57" s="1164">
        <f t="shared" si="41"/>
        <v>0</v>
      </c>
      <c r="AC57" s="1148">
        <f t="shared" si="53"/>
        <v>16.596959437031135</v>
      </c>
      <c r="AD57" s="314"/>
    </row>
    <row r="58" spans="1:30" s="207" customFormat="1" ht="12.75">
      <c r="A58" s="168">
        <v>15</v>
      </c>
      <c r="B58" s="166"/>
      <c r="C58" s="23" t="s">
        <v>238</v>
      </c>
      <c r="D58" s="262" t="s">
        <v>235</v>
      </c>
      <c r="E58" s="239"/>
      <c r="F58" s="475">
        <f>F59</f>
        <v>1200</v>
      </c>
      <c r="G58" s="1134">
        <f aca="true" t="shared" si="54" ref="G58:M58">G59</f>
        <v>39.83270264887472</v>
      </c>
      <c r="H58" s="475">
        <f t="shared" si="54"/>
        <v>429</v>
      </c>
      <c r="I58" s="1134">
        <f t="shared" si="54"/>
        <v>14.240191196972715</v>
      </c>
      <c r="J58" s="475">
        <f t="shared" si="54"/>
        <v>800</v>
      </c>
      <c r="K58" s="1134">
        <f t="shared" si="54"/>
        <v>26.555135099249817</v>
      </c>
      <c r="L58" s="475">
        <f t="shared" si="54"/>
        <v>0</v>
      </c>
      <c r="M58" s="1134">
        <f t="shared" si="54"/>
        <v>0</v>
      </c>
      <c r="N58" s="201">
        <f aca="true" t="shared" si="55" ref="N58:N70">F58+H58+J58+L58</f>
        <v>2429</v>
      </c>
      <c r="O58" s="1140">
        <f>O59</f>
        <v>80.62802894509726</v>
      </c>
      <c r="P58" s="399"/>
      <c r="Q58" s="475"/>
      <c r="R58" s="475">
        <f aca="true" t="shared" si="56" ref="R58:Y58">R59</f>
        <v>0</v>
      </c>
      <c r="S58" s="1134">
        <f t="shared" si="56"/>
        <v>0</v>
      </c>
      <c r="T58" s="475">
        <f t="shared" si="56"/>
        <v>0</v>
      </c>
      <c r="U58" s="1134">
        <f t="shared" si="56"/>
        <v>0</v>
      </c>
      <c r="V58" s="475">
        <f t="shared" si="56"/>
        <v>0</v>
      </c>
      <c r="W58" s="1134">
        <f t="shared" si="56"/>
        <v>0</v>
      </c>
      <c r="X58" s="475">
        <f t="shared" si="56"/>
        <v>0</v>
      </c>
      <c r="Y58" s="1134">
        <f t="shared" si="56"/>
        <v>0</v>
      </c>
      <c r="Z58" s="1157"/>
      <c r="AA58" s="1161">
        <f>AA59</f>
        <v>0</v>
      </c>
      <c r="AB58" s="1167">
        <f t="shared" si="41"/>
        <v>2429</v>
      </c>
      <c r="AC58" s="1140">
        <f>O58+AA58</f>
        <v>80.62802894509726</v>
      </c>
      <c r="AD58" s="314"/>
    </row>
    <row r="59" spans="1:30" s="207" customFormat="1" ht="12.75">
      <c r="A59" s="169">
        <v>16</v>
      </c>
      <c r="B59" s="166"/>
      <c r="C59" s="20"/>
      <c r="D59" s="509" t="s">
        <v>32</v>
      </c>
      <c r="E59" s="510" t="s">
        <v>249</v>
      </c>
      <c r="F59" s="512">
        <f>SUM(F60:F62)</f>
        <v>1200</v>
      </c>
      <c r="G59" s="1135">
        <f aca="true" t="shared" si="57" ref="G59:M59">SUM(G60:G62)</f>
        <v>39.83270264887472</v>
      </c>
      <c r="H59" s="512">
        <f t="shared" si="57"/>
        <v>429</v>
      </c>
      <c r="I59" s="1135">
        <f t="shared" si="57"/>
        <v>14.240191196972715</v>
      </c>
      <c r="J59" s="512">
        <f t="shared" si="57"/>
        <v>800</v>
      </c>
      <c r="K59" s="1135">
        <f t="shared" si="57"/>
        <v>26.555135099249817</v>
      </c>
      <c r="L59" s="512">
        <f t="shared" si="57"/>
        <v>0</v>
      </c>
      <c r="M59" s="1135">
        <f t="shared" si="57"/>
        <v>0</v>
      </c>
      <c r="N59" s="514">
        <f t="shared" si="55"/>
        <v>2429</v>
      </c>
      <c r="O59" s="1141">
        <f>SUM(O60:O62)</f>
        <v>80.62802894509726</v>
      </c>
      <c r="P59" s="429"/>
      <c r="Q59" s="527"/>
      <c r="R59" s="511">
        <f aca="true" t="shared" si="58" ref="R59:Y59">SUM(R60:R62)</f>
        <v>0</v>
      </c>
      <c r="S59" s="1145">
        <f t="shared" si="58"/>
        <v>0</v>
      </c>
      <c r="T59" s="511">
        <f t="shared" si="58"/>
        <v>0</v>
      </c>
      <c r="U59" s="1145">
        <f t="shared" si="58"/>
        <v>0</v>
      </c>
      <c r="V59" s="511">
        <f t="shared" si="58"/>
        <v>0</v>
      </c>
      <c r="W59" s="1145">
        <f t="shared" si="58"/>
        <v>0</v>
      </c>
      <c r="X59" s="511">
        <f t="shared" si="58"/>
        <v>0</v>
      </c>
      <c r="Y59" s="1145">
        <f t="shared" si="58"/>
        <v>0</v>
      </c>
      <c r="Z59" s="1158"/>
      <c r="AA59" s="1162">
        <f>SUM(AA60:AA62)</f>
        <v>0</v>
      </c>
      <c r="AB59" s="1166">
        <f t="shared" si="41"/>
        <v>2429</v>
      </c>
      <c r="AC59" s="1141">
        <f>O59+AA59</f>
        <v>80.62802894509726</v>
      </c>
      <c r="AD59" s="314"/>
    </row>
    <row r="60" spans="1:29" ht="12.75">
      <c r="A60" s="169">
        <v>17</v>
      </c>
      <c r="B60" s="166"/>
      <c r="C60" s="20"/>
      <c r="D60" s="74"/>
      <c r="E60" s="176" t="s">
        <v>233</v>
      </c>
      <c r="F60" s="178"/>
      <c r="G60" s="642">
        <f>F60/30.126</f>
        <v>0</v>
      </c>
      <c r="H60" s="178"/>
      <c r="I60" s="642">
        <f>H60/30.126</f>
        <v>0</v>
      </c>
      <c r="J60" s="178">
        <v>800</v>
      </c>
      <c r="K60" s="642">
        <f>J60/30.126</f>
        <v>26.555135099249817</v>
      </c>
      <c r="L60" s="178"/>
      <c r="M60" s="642"/>
      <c r="N60" s="10">
        <f t="shared" si="55"/>
        <v>800</v>
      </c>
      <c r="O60" s="666">
        <f>G60+I60+K60</f>
        <v>26.555135099249817</v>
      </c>
      <c r="P60" s="228"/>
      <c r="Q60" s="31"/>
      <c r="R60" s="16"/>
      <c r="S60" s="853">
        <f>R60/30.126</f>
        <v>0</v>
      </c>
      <c r="T60" s="16"/>
      <c r="U60" s="853">
        <f>T60/30.126</f>
        <v>0</v>
      </c>
      <c r="V60" s="16"/>
      <c r="W60" s="853">
        <f>V60/30.126</f>
        <v>0</v>
      </c>
      <c r="X60" s="16"/>
      <c r="Y60" s="649">
        <f>X60/30.126</f>
        <v>0</v>
      </c>
      <c r="Z60" s="1159"/>
      <c r="AA60" s="858">
        <f>S60+U60+W60+Y60</f>
        <v>0</v>
      </c>
      <c r="AB60" s="1164">
        <f t="shared" si="41"/>
        <v>800</v>
      </c>
      <c r="AC60" s="1148">
        <f>O60+AB60</f>
        <v>826.5551350992498</v>
      </c>
    </row>
    <row r="61" spans="1:29" ht="12.75">
      <c r="A61" s="169">
        <v>18</v>
      </c>
      <c r="B61" s="166"/>
      <c r="C61" s="20"/>
      <c r="D61" s="74"/>
      <c r="E61" s="176" t="s">
        <v>438</v>
      </c>
      <c r="F61" s="178">
        <v>1128</v>
      </c>
      <c r="G61" s="642">
        <f>F61/30.126</f>
        <v>37.44274048994224</v>
      </c>
      <c r="H61" s="178">
        <v>429</v>
      </c>
      <c r="I61" s="642">
        <f>H61/30.126</f>
        <v>14.240191196972715</v>
      </c>
      <c r="J61" s="178"/>
      <c r="K61" s="642">
        <f>J61/30.126</f>
        <v>0</v>
      </c>
      <c r="L61" s="178"/>
      <c r="M61" s="1138"/>
      <c r="N61" s="10">
        <f t="shared" si="55"/>
        <v>1557</v>
      </c>
      <c r="O61" s="666">
        <f>G61+I61+K61</f>
        <v>51.682931686914955</v>
      </c>
      <c r="P61" s="228"/>
      <c r="Q61" s="31"/>
      <c r="R61" s="16"/>
      <c r="S61" s="853">
        <f>R61/30.126</f>
        <v>0</v>
      </c>
      <c r="T61" s="16"/>
      <c r="U61" s="853">
        <f>T61/30.126</f>
        <v>0</v>
      </c>
      <c r="V61" s="16"/>
      <c r="W61" s="853">
        <f>V61/30.126</f>
        <v>0</v>
      </c>
      <c r="X61" s="16"/>
      <c r="Y61" s="649">
        <f>X61/30.126</f>
        <v>0</v>
      </c>
      <c r="Z61" s="1159"/>
      <c r="AA61" s="858">
        <f>S61+U61+W61+Y61</f>
        <v>0</v>
      </c>
      <c r="AB61" s="1164">
        <f t="shared" si="41"/>
        <v>1557</v>
      </c>
      <c r="AC61" s="1148">
        <f>O61+AB61</f>
        <v>1608.682931686915</v>
      </c>
    </row>
    <row r="62" spans="1:29" ht="12.75">
      <c r="A62" s="169">
        <f t="shared" si="38"/>
        <v>19</v>
      </c>
      <c r="B62" s="166"/>
      <c r="C62" s="20"/>
      <c r="D62" s="74"/>
      <c r="E62" s="176" t="s">
        <v>440</v>
      </c>
      <c r="F62" s="178">
        <v>72</v>
      </c>
      <c r="G62" s="642">
        <f>F62/30.126</f>
        <v>2.3899621589324833</v>
      </c>
      <c r="H62" s="178"/>
      <c r="I62" s="642">
        <f>H62/30.126</f>
        <v>0</v>
      </c>
      <c r="J62" s="178"/>
      <c r="K62" s="642">
        <f>J62/30.126</f>
        <v>0</v>
      </c>
      <c r="L62" s="178"/>
      <c r="M62" s="1138"/>
      <c r="N62" s="10">
        <f t="shared" si="55"/>
        <v>72</v>
      </c>
      <c r="O62" s="666">
        <f>G62+I62+K62</f>
        <v>2.3899621589324833</v>
      </c>
      <c r="P62" s="228"/>
      <c r="Q62" s="31"/>
      <c r="R62" s="10"/>
      <c r="S62" s="853">
        <f>R62/30.126</f>
        <v>0</v>
      </c>
      <c r="T62" s="16"/>
      <c r="U62" s="853">
        <f>T62/30.126</f>
        <v>0</v>
      </c>
      <c r="V62" s="16"/>
      <c r="W62" s="853">
        <f>V62/30.126</f>
        <v>0</v>
      </c>
      <c r="X62" s="16"/>
      <c r="Y62" s="649">
        <f>X62/30.126</f>
        <v>0</v>
      </c>
      <c r="Z62" s="1154"/>
      <c r="AA62" s="858">
        <f>S62+U62+W62+Y62</f>
        <v>0</v>
      </c>
      <c r="AB62" s="1164">
        <f t="shared" si="41"/>
        <v>72</v>
      </c>
      <c r="AC62" s="1148">
        <f>O62+AB62</f>
        <v>74.38996215893248</v>
      </c>
    </row>
    <row r="63" spans="1:29" ht="12.75">
      <c r="A63" s="168">
        <v>20</v>
      </c>
      <c r="B63" s="166"/>
      <c r="C63" s="23" t="s">
        <v>236</v>
      </c>
      <c r="D63" s="262" t="s">
        <v>235</v>
      </c>
      <c r="E63" s="239"/>
      <c r="F63" s="475">
        <f>F64</f>
        <v>600</v>
      </c>
      <c r="G63" s="1134">
        <f aca="true" t="shared" si="59" ref="G63:M63">G64</f>
        <v>19.91635132443736</v>
      </c>
      <c r="H63" s="475">
        <f t="shared" si="59"/>
        <v>228</v>
      </c>
      <c r="I63" s="1134">
        <f t="shared" si="59"/>
        <v>7.568213503286198</v>
      </c>
      <c r="J63" s="475">
        <f t="shared" si="59"/>
        <v>112</v>
      </c>
      <c r="K63" s="1134">
        <f t="shared" si="59"/>
        <v>3.7177189138949744</v>
      </c>
      <c r="L63" s="475">
        <f t="shared" si="59"/>
        <v>0</v>
      </c>
      <c r="M63" s="1134">
        <f t="shared" si="59"/>
        <v>0</v>
      </c>
      <c r="N63" s="201">
        <f t="shared" si="55"/>
        <v>940</v>
      </c>
      <c r="O63" s="1140">
        <f>O64</f>
        <v>31.202283741618533</v>
      </c>
      <c r="P63" s="399"/>
      <c r="Q63" s="475"/>
      <c r="R63" s="475">
        <f aca="true" t="shared" si="60" ref="R63:Y63">R64</f>
        <v>0</v>
      </c>
      <c r="S63" s="1169">
        <f t="shared" si="60"/>
        <v>0</v>
      </c>
      <c r="T63" s="201">
        <f t="shared" si="60"/>
        <v>0</v>
      </c>
      <c r="U63" s="1169">
        <f t="shared" si="60"/>
        <v>0</v>
      </c>
      <c r="V63" s="201">
        <f t="shared" si="60"/>
        <v>0</v>
      </c>
      <c r="W63" s="1169">
        <f t="shared" si="60"/>
        <v>0</v>
      </c>
      <c r="X63" s="201">
        <f t="shared" si="60"/>
        <v>0</v>
      </c>
      <c r="Y63" s="1134">
        <f t="shared" si="60"/>
        <v>0</v>
      </c>
      <c r="Z63" s="1157"/>
      <c r="AA63" s="1168">
        <f>AA64</f>
        <v>0</v>
      </c>
      <c r="AB63" s="1167">
        <f t="shared" si="41"/>
        <v>940</v>
      </c>
      <c r="AC63" s="1140">
        <f>O63+AA63</f>
        <v>31.202283741618533</v>
      </c>
    </row>
    <row r="64" spans="1:29" ht="12.75">
      <c r="A64" s="169">
        <v>21</v>
      </c>
      <c r="B64" s="165"/>
      <c r="C64" s="19"/>
      <c r="D64" s="515" t="s">
        <v>33</v>
      </c>
      <c r="E64" s="516" t="s">
        <v>250</v>
      </c>
      <c r="F64" s="517">
        <f>SUM(F65:F66)</f>
        <v>600</v>
      </c>
      <c r="G64" s="1136">
        <f aca="true" t="shared" si="61" ref="G64:M64">SUM(G65:G66)</f>
        <v>19.91635132443736</v>
      </c>
      <c r="H64" s="517">
        <f t="shared" si="61"/>
        <v>228</v>
      </c>
      <c r="I64" s="1136">
        <f t="shared" si="61"/>
        <v>7.568213503286198</v>
      </c>
      <c r="J64" s="517">
        <f t="shared" si="61"/>
        <v>112</v>
      </c>
      <c r="K64" s="1136">
        <f t="shared" si="61"/>
        <v>3.7177189138949744</v>
      </c>
      <c r="L64" s="517">
        <f t="shared" si="61"/>
        <v>0</v>
      </c>
      <c r="M64" s="1136">
        <f t="shared" si="61"/>
        <v>0</v>
      </c>
      <c r="N64" s="514">
        <f t="shared" si="55"/>
        <v>940</v>
      </c>
      <c r="O64" s="1139">
        <f>O65+O66</f>
        <v>31.202283741618533</v>
      </c>
      <c r="P64" s="429"/>
      <c r="Q64" s="513"/>
      <c r="R64" s="514">
        <f aca="true" t="shared" si="62" ref="R64:Y64">SUM(R65:R66)</f>
        <v>0</v>
      </c>
      <c r="S64" s="1143">
        <f t="shared" si="62"/>
        <v>0</v>
      </c>
      <c r="T64" s="514">
        <f t="shared" si="62"/>
        <v>0</v>
      </c>
      <c r="U64" s="1143">
        <f t="shared" si="62"/>
        <v>0</v>
      </c>
      <c r="V64" s="514">
        <f t="shared" si="62"/>
        <v>0</v>
      </c>
      <c r="W64" s="1143">
        <f t="shared" si="62"/>
        <v>0</v>
      </c>
      <c r="X64" s="514">
        <f t="shared" si="62"/>
        <v>0</v>
      </c>
      <c r="Y64" s="1143">
        <f t="shared" si="62"/>
        <v>0</v>
      </c>
      <c r="Z64" s="1152"/>
      <c r="AA64" s="1163">
        <f>SUM(AA65:AA66)</f>
        <v>0</v>
      </c>
      <c r="AB64" s="1166">
        <f t="shared" si="41"/>
        <v>940</v>
      </c>
      <c r="AC64" s="1139">
        <f>O64+AA64</f>
        <v>31.202283741618533</v>
      </c>
    </row>
    <row r="65" spans="1:29" ht="12.75">
      <c r="A65" s="169">
        <v>22</v>
      </c>
      <c r="B65" s="165"/>
      <c r="C65" s="19"/>
      <c r="D65" s="6"/>
      <c r="E65" s="179" t="s">
        <v>233</v>
      </c>
      <c r="F65" s="35"/>
      <c r="G65" s="644">
        <f>F65/30.126</f>
        <v>0</v>
      </c>
      <c r="H65" s="10"/>
      <c r="I65" s="649">
        <f>H65/30.126</f>
        <v>0</v>
      </c>
      <c r="J65" s="7">
        <v>112</v>
      </c>
      <c r="K65" s="811">
        <f>J65/30.126</f>
        <v>3.7177189138949744</v>
      </c>
      <c r="L65" s="35"/>
      <c r="M65" s="1083"/>
      <c r="N65" s="10">
        <f t="shared" si="55"/>
        <v>112</v>
      </c>
      <c r="O65" s="666">
        <f>G65+I65+K65</f>
        <v>3.7177189138949744</v>
      </c>
      <c r="P65" s="228"/>
      <c r="Q65" s="29"/>
      <c r="R65" s="10"/>
      <c r="S65" s="649">
        <f>R65/30.126</f>
        <v>0</v>
      </c>
      <c r="T65" s="10"/>
      <c r="U65" s="649">
        <f>T65/30.126</f>
        <v>0</v>
      </c>
      <c r="V65" s="10"/>
      <c r="W65" s="649">
        <f>V65/30.126</f>
        <v>0</v>
      </c>
      <c r="X65" s="10"/>
      <c r="Y65" s="649">
        <f>X65/30.126</f>
        <v>0</v>
      </c>
      <c r="Z65" s="1154"/>
      <c r="AA65" s="1160">
        <f>S65+U65+W65+Y65</f>
        <v>0</v>
      </c>
      <c r="AB65" s="1164">
        <f t="shared" si="41"/>
        <v>112</v>
      </c>
      <c r="AC65" s="1148">
        <f>O65+AB65</f>
        <v>115.71771891389497</v>
      </c>
    </row>
    <row r="66" spans="1:29" ht="12.75">
      <c r="A66" s="169">
        <v>23</v>
      </c>
      <c r="B66" s="166"/>
      <c r="C66" s="20"/>
      <c r="D66" s="74"/>
      <c r="E66" s="176" t="s">
        <v>438</v>
      </c>
      <c r="F66" s="178">
        <v>600</v>
      </c>
      <c r="G66" s="644">
        <f>F66/30.126</f>
        <v>19.91635132443736</v>
      </c>
      <c r="H66" s="14">
        <v>228</v>
      </c>
      <c r="I66" s="649">
        <f>H66/30.126</f>
        <v>7.568213503286198</v>
      </c>
      <c r="J66" s="8"/>
      <c r="K66" s="811">
        <f>J66/30.126</f>
        <v>0</v>
      </c>
      <c r="L66" s="178"/>
      <c r="M66" s="1138"/>
      <c r="N66" s="10">
        <f t="shared" si="55"/>
        <v>828</v>
      </c>
      <c r="O66" s="666">
        <f>G66+I66+K66</f>
        <v>27.48456482772356</v>
      </c>
      <c r="P66" s="228"/>
      <c r="Q66" s="31"/>
      <c r="R66" s="10"/>
      <c r="S66" s="649">
        <f>R66/30.126</f>
        <v>0</v>
      </c>
      <c r="T66" s="10"/>
      <c r="U66" s="649">
        <f>T66/30.126</f>
        <v>0</v>
      </c>
      <c r="V66" s="10"/>
      <c r="W66" s="649">
        <f>V66/30.126</f>
        <v>0</v>
      </c>
      <c r="X66" s="10"/>
      <c r="Y66" s="649">
        <f>X66/30.126</f>
        <v>0</v>
      </c>
      <c r="Z66" s="1154"/>
      <c r="AA66" s="1160">
        <f>S66+U66+W66+Y66</f>
        <v>0</v>
      </c>
      <c r="AB66" s="1164">
        <f t="shared" si="41"/>
        <v>828</v>
      </c>
      <c r="AC66" s="1148">
        <f>O66+AB66</f>
        <v>855.4845648277236</v>
      </c>
    </row>
    <row r="67" spans="1:29" ht="12.75">
      <c r="A67" s="168">
        <v>24</v>
      </c>
      <c r="B67" s="166"/>
      <c r="C67" s="23" t="s">
        <v>236</v>
      </c>
      <c r="D67" s="262" t="s">
        <v>235</v>
      </c>
      <c r="E67" s="239"/>
      <c r="F67" s="475">
        <f>F68</f>
        <v>486</v>
      </c>
      <c r="G67" s="1134">
        <f aca="true" t="shared" si="63" ref="G67:M67">G68</f>
        <v>16.132244572794264</v>
      </c>
      <c r="H67" s="475">
        <f t="shared" si="63"/>
        <v>185</v>
      </c>
      <c r="I67" s="1134">
        <f t="shared" si="63"/>
        <v>6.14087499170152</v>
      </c>
      <c r="J67" s="475">
        <f t="shared" si="63"/>
        <v>57</v>
      </c>
      <c r="K67" s="1134">
        <f t="shared" si="63"/>
        <v>1.8920533758215494</v>
      </c>
      <c r="L67" s="475">
        <f t="shared" si="63"/>
        <v>0</v>
      </c>
      <c r="M67" s="1134">
        <f t="shared" si="63"/>
        <v>0</v>
      </c>
      <c r="N67" s="201">
        <f t="shared" si="55"/>
        <v>728</v>
      </c>
      <c r="O67" s="1140">
        <f>O68</f>
        <v>24.165172940317333</v>
      </c>
      <c r="P67" s="399"/>
      <c r="Q67" s="475"/>
      <c r="R67" s="475">
        <f aca="true" t="shared" si="64" ref="R67:Y67">R68</f>
        <v>0</v>
      </c>
      <c r="S67" s="1134">
        <f t="shared" si="64"/>
        <v>0</v>
      </c>
      <c r="T67" s="475">
        <f t="shared" si="64"/>
        <v>0</v>
      </c>
      <c r="U67" s="1134">
        <f t="shared" si="64"/>
        <v>0</v>
      </c>
      <c r="V67" s="475">
        <f t="shared" si="64"/>
        <v>0</v>
      </c>
      <c r="W67" s="1134">
        <f t="shared" si="64"/>
        <v>0</v>
      </c>
      <c r="X67" s="475">
        <f t="shared" si="64"/>
        <v>0</v>
      </c>
      <c r="Y67" s="1134">
        <f t="shared" si="64"/>
        <v>0</v>
      </c>
      <c r="Z67" s="1157"/>
      <c r="AA67" s="1161">
        <f>AA68</f>
        <v>0</v>
      </c>
      <c r="AB67" s="1167">
        <f t="shared" si="41"/>
        <v>728</v>
      </c>
      <c r="AC67" s="1140">
        <f>O67+AA67</f>
        <v>24.165172940317333</v>
      </c>
    </row>
    <row r="68" spans="1:29" ht="12.75">
      <c r="A68" s="169">
        <v>25</v>
      </c>
      <c r="B68" s="165"/>
      <c r="C68" s="19"/>
      <c r="D68" s="515" t="s">
        <v>34</v>
      </c>
      <c r="E68" s="516" t="s">
        <v>251</v>
      </c>
      <c r="F68" s="517">
        <f>SUM(F69:F70)</f>
        <v>486</v>
      </c>
      <c r="G68" s="1136">
        <f aca="true" t="shared" si="65" ref="G68:M68">SUM(G69:G70)</f>
        <v>16.132244572794264</v>
      </c>
      <c r="H68" s="517">
        <f t="shared" si="65"/>
        <v>185</v>
      </c>
      <c r="I68" s="1136">
        <f t="shared" si="65"/>
        <v>6.14087499170152</v>
      </c>
      <c r="J68" s="517">
        <f t="shared" si="65"/>
        <v>57</v>
      </c>
      <c r="K68" s="1136">
        <f t="shared" si="65"/>
        <v>1.8920533758215494</v>
      </c>
      <c r="L68" s="517">
        <f t="shared" si="65"/>
        <v>0</v>
      </c>
      <c r="M68" s="1136">
        <f t="shared" si="65"/>
        <v>0</v>
      </c>
      <c r="N68" s="514">
        <f t="shared" si="55"/>
        <v>728</v>
      </c>
      <c r="O68" s="1139">
        <f>O69+O70</f>
        <v>24.165172940317333</v>
      </c>
      <c r="P68" s="429"/>
      <c r="Q68" s="513"/>
      <c r="R68" s="514">
        <f aca="true" t="shared" si="66" ref="R68:AA68">SUM(R69:R70)</f>
        <v>0</v>
      </c>
      <c r="S68" s="1143">
        <f t="shared" si="66"/>
        <v>0</v>
      </c>
      <c r="T68" s="514">
        <f t="shared" si="66"/>
        <v>0</v>
      </c>
      <c r="U68" s="1143">
        <f t="shared" si="66"/>
        <v>0</v>
      </c>
      <c r="V68" s="514">
        <f t="shared" si="66"/>
        <v>0</v>
      </c>
      <c r="W68" s="1143">
        <f t="shared" si="66"/>
        <v>0</v>
      </c>
      <c r="X68" s="514">
        <f t="shared" si="66"/>
        <v>0</v>
      </c>
      <c r="Y68" s="1143">
        <f t="shared" si="66"/>
        <v>0</v>
      </c>
      <c r="Z68" s="514">
        <f t="shared" si="66"/>
        <v>0</v>
      </c>
      <c r="AA68" s="1143">
        <f t="shared" si="66"/>
        <v>0</v>
      </c>
      <c r="AB68" s="1166">
        <f t="shared" si="41"/>
        <v>728</v>
      </c>
      <c r="AC68" s="1149">
        <f>O68+AA68</f>
        <v>24.165172940317333</v>
      </c>
    </row>
    <row r="69" spans="1:29" ht="12.75">
      <c r="A69" s="169">
        <v>26</v>
      </c>
      <c r="B69" s="166"/>
      <c r="C69" s="20"/>
      <c r="D69" s="74"/>
      <c r="E69" s="176" t="s">
        <v>441</v>
      </c>
      <c r="F69" s="178"/>
      <c r="G69" s="642">
        <f>F69/30.126</f>
        <v>0</v>
      </c>
      <c r="H69" s="14"/>
      <c r="I69" s="648">
        <f>H69/30.126</f>
        <v>0</v>
      </c>
      <c r="J69" s="8">
        <v>57</v>
      </c>
      <c r="K69" s="812">
        <f>J69/30.126</f>
        <v>1.8920533758215494</v>
      </c>
      <c r="L69" s="178"/>
      <c r="M69" s="1138"/>
      <c r="N69" s="10">
        <f t="shared" si="55"/>
        <v>57</v>
      </c>
      <c r="O69" s="666">
        <f>G69+I69+K69</f>
        <v>1.8920533758215494</v>
      </c>
      <c r="P69" s="228"/>
      <c r="Q69" s="29"/>
      <c r="R69" s="10"/>
      <c r="S69" s="649">
        <f>R69/30.126</f>
        <v>0</v>
      </c>
      <c r="T69" s="10"/>
      <c r="U69" s="649">
        <f>T69/30.126</f>
        <v>0</v>
      </c>
      <c r="V69" s="10"/>
      <c r="W69" s="649">
        <f>V69/30.126</f>
        <v>0</v>
      </c>
      <c r="X69" s="10"/>
      <c r="Y69" s="649">
        <f>X69/30.126</f>
        <v>0</v>
      </c>
      <c r="Z69" s="1159"/>
      <c r="AA69" s="858">
        <f>S69+U69+W69+Y69</f>
        <v>0</v>
      </c>
      <c r="AB69" s="1164">
        <f t="shared" si="41"/>
        <v>57</v>
      </c>
      <c r="AC69" s="1148">
        <f>O69+AA69</f>
        <v>1.8920533758215494</v>
      </c>
    </row>
    <row r="70" spans="1:29" ht="12.75">
      <c r="A70" s="169">
        <f>A69+1</f>
        <v>27</v>
      </c>
      <c r="B70" s="166"/>
      <c r="C70" s="20"/>
      <c r="D70" s="74"/>
      <c r="E70" s="176" t="s">
        <v>438</v>
      </c>
      <c r="F70" s="178">
        <v>486</v>
      </c>
      <c r="G70" s="642">
        <f>F70/30.126</f>
        <v>16.132244572794264</v>
      </c>
      <c r="H70" s="14">
        <v>185</v>
      </c>
      <c r="I70" s="648">
        <f>H70/30.126</f>
        <v>6.14087499170152</v>
      </c>
      <c r="J70" s="8"/>
      <c r="K70" s="812">
        <f>J70/30.126</f>
        <v>0</v>
      </c>
      <c r="L70" s="178"/>
      <c r="M70" s="1138"/>
      <c r="N70" s="10">
        <f t="shared" si="55"/>
        <v>671</v>
      </c>
      <c r="O70" s="666">
        <f>G70+I70+K70</f>
        <v>22.273119564495783</v>
      </c>
      <c r="P70" s="228"/>
      <c r="Q70" s="29"/>
      <c r="R70" s="10"/>
      <c r="S70" s="649">
        <f>R70/30.126</f>
        <v>0</v>
      </c>
      <c r="T70" s="10"/>
      <c r="U70" s="649">
        <f>T70/30.126</f>
        <v>0</v>
      </c>
      <c r="V70" s="10"/>
      <c r="W70" s="649">
        <f>V70/30.126</f>
        <v>0</v>
      </c>
      <c r="X70" s="10"/>
      <c r="Y70" s="649">
        <f>X70/30.126</f>
        <v>0</v>
      </c>
      <c r="Z70" s="1154"/>
      <c r="AA70" s="666">
        <f>S70+U70+W70+Y70</f>
        <v>0</v>
      </c>
      <c r="AB70" s="1164">
        <f t="shared" si="41"/>
        <v>671</v>
      </c>
      <c r="AC70" s="1148">
        <f>O70+AA70</f>
        <v>22.273119564495783</v>
      </c>
    </row>
    <row r="71" spans="5:19" ht="12.75">
      <c r="E71" s="314"/>
      <c r="F71" s="124"/>
      <c r="G71" s="124"/>
      <c r="H71" s="124"/>
      <c r="I71" s="124"/>
      <c r="J71" s="124"/>
      <c r="K71" s="124"/>
      <c r="L71" s="343"/>
      <c r="M71" s="343"/>
      <c r="N71" s="343"/>
      <c r="O71" s="124"/>
      <c r="P71" s="124"/>
      <c r="Q71" s="314"/>
      <c r="R71" s="314"/>
      <c r="S71" s="314"/>
    </row>
    <row r="72" spans="5:19" ht="13.5" thickBot="1">
      <c r="E72" s="314"/>
      <c r="F72" s="124"/>
      <c r="G72" s="124"/>
      <c r="H72" s="124"/>
      <c r="I72" s="124"/>
      <c r="J72" s="124"/>
      <c r="K72" s="124"/>
      <c r="L72" s="343"/>
      <c r="M72" s="343"/>
      <c r="N72" s="343"/>
      <c r="O72" s="124"/>
      <c r="P72" s="124"/>
      <c r="Q72" s="314"/>
      <c r="R72" s="314"/>
      <c r="S72" s="314"/>
    </row>
    <row r="73" spans="1:29" ht="13.5" thickBot="1">
      <c r="A73" s="1523" t="s">
        <v>346</v>
      </c>
      <c r="B73" s="1524"/>
      <c r="C73" s="1524"/>
      <c r="D73" s="1524"/>
      <c r="E73" s="1524"/>
      <c r="F73" s="1524"/>
      <c r="G73" s="1524"/>
      <c r="H73" s="1524"/>
      <c r="I73" s="1524"/>
      <c r="J73" s="1524"/>
      <c r="K73" s="1524"/>
      <c r="L73" s="1524"/>
      <c r="M73" s="1524"/>
      <c r="N73" s="1524"/>
      <c r="O73" s="1524"/>
      <c r="P73" s="1625"/>
      <c r="Q73" s="433"/>
      <c r="R73" s="427"/>
      <c r="S73" s="427"/>
      <c r="T73" s="427"/>
      <c r="U73" s="427"/>
      <c r="V73" s="427"/>
      <c r="W73" s="427"/>
      <c r="X73" s="427"/>
      <c r="Y73" s="427"/>
      <c r="Z73" s="427"/>
      <c r="AA73" s="428"/>
      <c r="AB73" s="1626" t="s">
        <v>346</v>
      </c>
      <c r="AC73" s="1626" t="s">
        <v>346</v>
      </c>
    </row>
    <row r="74" spans="1:29" ht="18.75">
      <c r="A74" s="244"/>
      <c r="B74" s="245"/>
      <c r="C74" s="246"/>
      <c r="D74" s="247"/>
      <c r="E74" s="248"/>
      <c r="F74" s="1636" t="s">
        <v>40</v>
      </c>
      <c r="G74" s="1637"/>
      <c r="H74" s="1637"/>
      <c r="I74" s="1637"/>
      <c r="J74" s="1637"/>
      <c r="K74" s="1637"/>
      <c r="L74" s="1637"/>
      <c r="M74" s="1637"/>
      <c r="N74" s="1637"/>
      <c r="O74" s="1638"/>
      <c r="P74" s="430"/>
      <c r="Q74" s="1639" t="s">
        <v>39</v>
      </c>
      <c r="R74" s="1640"/>
      <c r="S74" s="1640"/>
      <c r="T74" s="1640"/>
      <c r="U74" s="1640"/>
      <c r="V74" s="1640"/>
      <c r="W74" s="1640"/>
      <c r="X74" s="1640"/>
      <c r="Y74" s="1640"/>
      <c r="Z74" s="1640"/>
      <c r="AA74" s="1641"/>
      <c r="AB74" s="1627"/>
      <c r="AC74" s="1627"/>
    </row>
    <row r="75" spans="1:29" ht="12.75">
      <c r="A75" s="249"/>
      <c r="B75" s="250" t="s">
        <v>185</v>
      </c>
      <c r="C75" s="251" t="s">
        <v>37</v>
      </c>
      <c r="D75" s="1642" t="s">
        <v>38</v>
      </c>
      <c r="E75" s="1643"/>
      <c r="F75" s="1643"/>
      <c r="G75" s="1643"/>
      <c r="H75" s="1643"/>
      <c r="I75" s="1643"/>
      <c r="J75" s="1643"/>
      <c r="K75" s="1643"/>
      <c r="L75" s="1643"/>
      <c r="M75" s="1643"/>
      <c r="N75" s="1643"/>
      <c r="O75" s="1644"/>
      <c r="P75" s="431"/>
      <c r="Q75" s="1645"/>
      <c r="R75" s="1646"/>
      <c r="S75" s="1646"/>
      <c r="T75" s="1646"/>
      <c r="U75" s="1646"/>
      <c r="V75" s="1646"/>
      <c r="W75" s="1646"/>
      <c r="X75" s="1646"/>
      <c r="Y75" s="1646"/>
      <c r="Z75" s="1646"/>
      <c r="AA75" s="1647"/>
      <c r="AB75" s="1627"/>
      <c r="AC75" s="1627"/>
    </row>
    <row r="76" spans="1:29" ht="12.75">
      <c r="A76" s="252"/>
      <c r="B76" s="253" t="s">
        <v>186</v>
      </c>
      <c r="C76" s="254" t="s">
        <v>184</v>
      </c>
      <c r="D76" s="255"/>
      <c r="E76" s="256" t="s">
        <v>30</v>
      </c>
      <c r="F76" s="1648">
        <v>610</v>
      </c>
      <c r="G76" s="1130"/>
      <c r="H76" s="1635">
        <v>620</v>
      </c>
      <c r="I76" s="1049"/>
      <c r="J76" s="1635">
        <v>630</v>
      </c>
      <c r="K76" s="1049"/>
      <c r="L76" s="1635">
        <v>640</v>
      </c>
      <c r="M76" s="1132"/>
      <c r="N76" s="1631" t="s">
        <v>28</v>
      </c>
      <c r="O76" s="1631" t="s">
        <v>28</v>
      </c>
      <c r="P76" s="432"/>
      <c r="Q76" s="1633">
        <v>711</v>
      </c>
      <c r="R76" s="1635">
        <v>713</v>
      </c>
      <c r="S76" s="1049"/>
      <c r="T76" s="1635">
        <v>714</v>
      </c>
      <c r="U76" s="1049"/>
      <c r="V76" s="1635">
        <v>716</v>
      </c>
      <c r="W76" s="1049"/>
      <c r="X76" s="1629">
        <v>717</v>
      </c>
      <c r="Y76" s="1142"/>
      <c r="Z76" s="1142"/>
      <c r="AA76" s="1631" t="s">
        <v>28</v>
      </c>
      <c r="AB76" s="1627"/>
      <c r="AC76" s="1627"/>
    </row>
    <row r="77" spans="1:29" ht="13.5" thickBot="1">
      <c r="A77" s="257"/>
      <c r="B77" s="258"/>
      <c r="C77" s="259"/>
      <c r="D77" s="260"/>
      <c r="E77" s="261"/>
      <c r="F77" s="1634"/>
      <c r="G77" s="1131"/>
      <c r="H77" s="1630"/>
      <c r="I77" s="1050"/>
      <c r="J77" s="1630"/>
      <c r="K77" s="1050"/>
      <c r="L77" s="1630"/>
      <c r="M77" s="1133"/>
      <c r="N77" s="1632"/>
      <c r="O77" s="1632"/>
      <c r="P77" s="432"/>
      <c r="Q77" s="1634"/>
      <c r="R77" s="1630"/>
      <c r="S77" s="1050"/>
      <c r="T77" s="1630"/>
      <c r="U77" s="1050"/>
      <c r="V77" s="1630"/>
      <c r="W77" s="1050"/>
      <c r="X77" s="1630"/>
      <c r="Y77" s="1133"/>
      <c r="Z77" s="1133"/>
      <c r="AA77" s="1632"/>
      <c r="AB77" s="1628"/>
      <c r="AC77" s="1628"/>
    </row>
    <row r="78" spans="1:29" ht="16.5" thickBot="1" thickTop="1">
      <c r="A78" s="168">
        <v>1</v>
      </c>
      <c r="B78" s="351" t="s">
        <v>439</v>
      </c>
      <c r="C78" s="220"/>
      <c r="D78" s="221"/>
      <c r="E78" s="222"/>
      <c r="F78" s="333">
        <f>F79+F85</f>
        <v>4185</v>
      </c>
      <c r="G78" s="801">
        <f>G79+G92+G97+G101</f>
        <v>214.79784903405692</v>
      </c>
      <c r="H78" s="333">
        <f aca="true" t="shared" si="67" ref="H78:M78">H79+H85</f>
        <v>1533</v>
      </c>
      <c r="I78" s="801">
        <f t="shared" si="67"/>
        <v>50.88627763393746</v>
      </c>
      <c r="J78" s="333">
        <f t="shared" si="67"/>
        <v>1854</v>
      </c>
      <c r="K78" s="801">
        <f t="shared" si="67"/>
        <v>61.54152559251145</v>
      </c>
      <c r="L78" s="333">
        <f t="shared" si="67"/>
        <v>114</v>
      </c>
      <c r="M78" s="801">
        <f t="shared" si="67"/>
        <v>3.784106751643099</v>
      </c>
      <c r="N78" s="333">
        <f>N79+N92+N97+N101</f>
        <v>11783</v>
      </c>
      <c r="O78" s="801">
        <f>O79+O92+O97+O101</f>
        <v>391.12394609307574</v>
      </c>
      <c r="P78" s="333">
        <f>P79+P85</f>
        <v>0</v>
      </c>
      <c r="Q78" s="801">
        <f>Q79+Q85</f>
        <v>0</v>
      </c>
      <c r="R78" s="283">
        <f aca="true" t="shared" si="68" ref="R78:Y78">R79+R92+R97+R101</f>
        <v>500</v>
      </c>
      <c r="S78" s="1118">
        <f t="shared" si="68"/>
        <v>16.596959437031135</v>
      </c>
      <c r="T78" s="283">
        <f t="shared" si="68"/>
        <v>0</v>
      </c>
      <c r="U78" s="1118">
        <f t="shared" si="68"/>
        <v>0</v>
      </c>
      <c r="V78" s="283">
        <f t="shared" si="68"/>
        <v>0</v>
      </c>
      <c r="W78" s="1118">
        <f t="shared" si="68"/>
        <v>0</v>
      </c>
      <c r="X78" s="283">
        <f t="shared" si="68"/>
        <v>4500</v>
      </c>
      <c r="Y78" s="1118">
        <f t="shared" si="68"/>
        <v>149.3726349332802</v>
      </c>
      <c r="Z78" s="1150">
        <f>R78+T78+V78+X78</f>
        <v>5000</v>
      </c>
      <c r="AA78" s="1118">
        <f>AA79+AA92+AA97+AA101</f>
        <v>165.96959437031134</v>
      </c>
      <c r="AB78" s="283">
        <f aca="true" t="shared" si="69" ref="AB78:AC80">N78+Z78</f>
        <v>16783</v>
      </c>
      <c r="AC78" s="1118">
        <f t="shared" si="69"/>
        <v>557.0935404633871</v>
      </c>
    </row>
    <row r="79" spans="1:29" ht="13.5" thickTop="1">
      <c r="A79" s="168">
        <v>2</v>
      </c>
      <c r="B79" s="166"/>
      <c r="C79" s="23" t="s">
        <v>230</v>
      </c>
      <c r="D79" s="262" t="s">
        <v>235</v>
      </c>
      <c r="E79" s="239"/>
      <c r="F79" s="475">
        <f>F80</f>
        <v>4185</v>
      </c>
      <c r="G79" s="1134">
        <f aca="true" t="shared" si="70" ref="G79:M79">G80</f>
        <v>138.9165504879506</v>
      </c>
      <c r="H79" s="475">
        <f t="shared" si="70"/>
        <v>1533</v>
      </c>
      <c r="I79" s="1134">
        <f t="shared" si="70"/>
        <v>50.88627763393746</v>
      </c>
      <c r="J79" s="475">
        <f t="shared" si="70"/>
        <v>1854</v>
      </c>
      <c r="K79" s="1134">
        <f t="shared" si="70"/>
        <v>61.54152559251145</v>
      </c>
      <c r="L79" s="475">
        <f t="shared" si="70"/>
        <v>114</v>
      </c>
      <c r="M79" s="1134">
        <f t="shared" si="70"/>
        <v>3.784106751643099</v>
      </c>
      <c r="N79" s="475">
        <f>N80</f>
        <v>7686</v>
      </c>
      <c r="O79" s="1134">
        <f>O80</f>
        <v>255.12846046604258</v>
      </c>
      <c r="P79" s="399"/>
      <c r="Q79" s="475"/>
      <c r="R79" s="475">
        <f aca="true" t="shared" si="71" ref="R79:Y79">R80</f>
        <v>500</v>
      </c>
      <c r="S79" s="1134">
        <f t="shared" si="71"/>
        <v>16.596959437031135</v>
      </c>
      <c r="T79" s="475">
        <f t="shared" si="71"/>
        <v>0</v>
      </c>
      <c r="U79" s="1134">
        <f t="shared" si="71"/>
        <v>0</v>
      </c>
      <c r="V79" s="475">
        <f t="shared" si="71"/>
        <v>0</v>
      </c>
      <c r="W79" s="1134">
        <f t="shared" si="71"/>
        <v>0</v>
      </c>
      <c r="X79" s="475">
        <f t="shared" si="71"/>
        <v>4500</v>
      </c>
      <c r="Y79" s="1134">
        <f t="shared" si="71"/>
        <v>149.3726349332802</v>
      </c>
      <c r="Z79" s="1151"/>
      <c r="AA79" s="1134">
        <f>AA80</f>
        <v>165.96959437031134</v>
      </c>
      <c r="AB79" s="1165">
        <f t="shared" si="69"/>
        <v>7686</v>
      </c>
      <c r="AC79" s="1170">
        <f t="shared" si="69"/>
        <v>421.0980548363539</v>
      </c>
    </row>
    <row r="80" spans="1:29" ht="12.75">
      <c r="A80" s="169">
        <f aca="true" t="shared" si="72" ref="A80:A96">A79+1</f>
        <v>3</v>
      </c>
      <c r="B80" s="166"/>
      <c r="C80" s="20"/>
      <c r="D80" s="509" t="s">
        <v>31</v>
      </c>
      <c r="E80" s="510" t="s">
        <v>435</v>
      </c>
      <c r="F80" s="512">
        <f>SUM(F81:F90)</f>
        <v>4185</v>
      </c>
      <c r="G80" s="1135">
        <f aca="true" t="shared" si="73" ref="G80:M80">SUM(G81:G90)</f>
        <v>138.9165504879506</v>
      </c>
      <c r="H80" s="512">
        <f t="shared" si="73"/>
        <v>1533</v>
      </c>
      <c r="I80" s="1135">
        <f t="shared" si="73"/>
        <v>50.88627763393746</v>
      </c>
      <c r="J80" s="512">
        <f t="shared" si="73"/>
        <v>1854</v>
      </c>
      <c r="K80" s="1135">
        <f t="shared" si="73"/>
        <v>61.54152559251145</v>
      </c>
      <c r="L80" s="512">
        <f t="shared" si="73"/>
        <v>114</v>
      </c>
      <c r="M80" s="1137">
        <f t="shared" si="73"/>
        <v>3.784106751643099</v>
      </c>
      <c r="N80" s="511">
        <f>SUM(N81:N91)</f>
        <v>7686</v>
      </c>
      <c r="O80" s="1139">
        <f>SUM(O81:O91)</f>
        <v>255.12846046604258</v>
      </c>
      <c r="P80" s="429"/>
      <c r="Q80" s="513"/>
      <c r="R80" s="514">
        <f aca="true" t="shared" si="74" ref="R80:Y80">SUM(R81:R91)</f>
        <v>500</v>
      </c>
      <c r="S80" s="1143">
        <f t="shared" si="74"/>
        <v>16.596959437031135</v>
      </c>
      <c r="T80" s="514">
        <f t="shared" si="74"/>
        <v>0</v>
      </c>
      <c r="U80" s="1143">
        <f t="shared" si="74"/>
        <v>0</v>
      </c>
      <c r="V80" s="514">
        <f t="shared" si="74"/>
        <v>0</v>
      </c>
      <c r="W80" s="1143">
        <f t="shared" si="74"/>
        <v>0</v>
      </c>
      <c r="X80" s="514">
        <f t="shared" si="74"/>
        <v>4500</v>
      </c>
      <c r="Y80" s="1143">
        <f t="shared" si="74"/>
        <v>149.3726349332802</v>
      </c>
      <c r="Z80" s="1152"/>
      <c r="AA80" s="1143">
        <f>SUM(AA81:AA91)</f>
        <v>165.96959437031134</v>
      </c>
      <c r="AB80" s="1166">
        <f t="shared" si="69"/>
        <v>7686</v>
      </c>
      <c r="AC80" s="1139">
        <f t="shared" si="69"/>
        <v>421.0980548363539</v>
      </c>
    </row>
    <row r="81" spans="1:29" ht="12.75">
      <c r="A81" s="169">
        <f t="shared" si="72"/>
        <v>4</v>
      </c>
      <c r="B81" s="166"/>
      <c r="C81" s="20"/>
      <c r="D81" s="74"/>
      <c r="E81" s="176" t="s">
        <v>233</v>
      </c>
      <c r="F81" s="178"/>
      <c r="G81" s="642">
        <f>F81/30.126</f>
        <v>0</v>
      </c>
      <c r="H81" s="14"/>
      <c r="I81" s="648">
        <f>H81/30.126</f>
        <v>0</v>
      </c>
      <c r="J81" s="8">
        <v>1854</v>
      </c>
      <c r="K81" s="812">
        <f>J81/30.126</f>
        <v>61.54152559251145</v>
      </c>
      <c r="L81" s="178"/>
      <c r="M81" s="1138">
        <f>L81/30.126</f>
        <v>0</v>
      </c>
      <c r="N81" s="14">
        <f>F81+H81+J81+L81</f>
        <v>1854</v>
      </c>
      <c r="O81" s="666">
        <f>G81+I81+K81+M81</f>
        <v>61.54152559251145</v>
      </c>
      <c r="P81" s="228"/>
      <c r="Q81" s="194"/>
      <c r="R81" s="195"/>
      <c r="S81" s="1144">
        <f>R81/30.126</f>
        <v>0</v>
      </c>
      <c r="T81" s="195"/>
      <c r="U81" s="1144">
        <f>T81/30.126</f>
        <v>0</v>
      </c>
      <c r="V81" s="195"/>
      <c r="W81" s="1144">
        <f>V81/30.126</f>
        <v>0</v>
      </c>
      <c r="X81" s="195"/>
      <c r="Y81" s="1147">
        <f>X81/30.126</f>
        <v>0</v>
      </c>
      <c r="Z81" s="1153"/>
      <c r="AA81" s="666">
        <f>S81+U81+W81+Y81</f>
        <v>0</v>
      </c>
      <c r="AB81" s="1164">
        <f aca="true" t="shared" si="75" ref="AB81:AB104">N81+Z81</f>
        <v>1854</v>
      </c>
      <c r="AC81" s="1148">
        <f>O81+AA81</f>
        <v>61.54152559251145</v>
      </c>
    </row>
    <row r="82" spans="1:29" ht="12.75">
      <c r="A82" s="169">
        <f t="shared" si="72"/>
        <v>5</v>
      </c>
      <c r="B82" s="166"/>
      <c r="C82" s="20"/>
      <c r="D82" s="74"/>
      <c r="E82" s="192" t="s">
        <v>438</v>
      </c>
      <c r="F82" s="178">
        <v>4032</v>
      </c>
      <c r="G82" s="642">
        <f aca="true" t="shared" si="76" ref="G82:G91">F82/30.126</f>
        <v>133.83788090021906</v>
      </c>
      <c r="H82" s="14">
        <v>1533</v>
      </c>
      <c r="I82" s="648">
        <f aca="true" t="shared" si="77" ref="I82:I91">H82/30.126</f>
        <v>50.88627763393746</v>
      </c>
      <c r="J82" s="8"/>
      <c r="K82" s="812">
        <f aca="true" t="shared" si="78" ref="K82:K91">J82/30.126</f>
        <v>0</v>
      </c>
      <c r="L82" s="178"/>
      <c r="M82" s="1138">
        <f aca="true" t="shared" si="79" ref="M82:M91">L82/30.126</f>
        <v>0</v>
      </c>
      <c r="N82" s="14">
        <f aca="true" t="shared" si="80" ref="N82:N91">F82+H82+J82+L82</f>
        <v>5565</v>
      </c>
      <c r="O82" s="666">
        <f aca="true" t="shared" si="81" ref="O82:O91">G82+I82+K82+M82</f>
        <v>184.72415853415652</v>
      </c>
      <c r="P82" s="228"/>
      <c r="Q82" s="194"/>
      <c r="R82" s="195"/>
      <c r="S82" s="1144">
        <f aca="true" t="shared" si="82" ref="S82:S91">R82/30.126</f>
        <v>0</v>
      </c>
      <c r="T82" s="195"/>
      <c r="U82" s="1144">
        <f aca="true" t="shared" si="83" ref="U82:U91">T82/30.126</f>
        <v>0</v>
      </c>
      <c r="V82" s="195"/>
      <c r="W82" s="1144">
        <f aca="true" t="shared" si="84" ref="W82:W91">V82/30.126</f>
        <v>0</v>
      </c>
      <c r="X82" s="195"/>
      <c r="Y82" s="1147">
        <f aca="true" t="shared" si="85" ref="Y82:Y91">X82/30.126</f>
        <v>0</v>
      </c>
      <c r="Z82" s="1153"/>
      <c r="AA82" s="666">
        <f aca="true" t="shared" si="86" ref="AA82:AA91">S82+U82+W82+Y82</f>
        <v>0</v>
      </c>
      <c r="AB82" s="1164">
        <f t="shared" si="75"/>
        <v>5565</v>
      </c>
      <c r="AC82" s="1148">
        <f aca="true" t="shared" si="87" ref="AC82:AC91">O82+AA82</f>
        <v>184.72415853415652</v>
      </c>
    </row>
    <row r="83" spans="1:29" ht="12.75">
      <c r="A83" s="169">
        <f t="shared" si="72"/>
        <v>6</v>
      </c>
      <c r="B83" s="166"/>
      <c r="C83" s="20"/>
      <c r="D83" s="74"/>
      <c r="E83" s="176" t="s">
        <v>234</v>
      </c>
      <c r="F83" s="178"/>
      <c r="G83" s="642">
        <f t="shared" si="76"/>
        <v>0</v>
      </c>
      <c r="H83" s="14"/>
      <c r="I83" s="648">
        <f t="shared" si="77"/>
        <v>0</v>
      </c>
      <c r="J83" s="8"/>
      <c r="K83" s="812">
        <f t="shared" si="78"/>
        <v>0</v>
      </c>
      <c r="L83" s="178"/>
      <c r="M83" s="1138">
        <f t="shared" si="79"/>
        <v>0</v>
      </c>
      <c r="N83" s="14">
        <f t="shared" si="80"/>
        <v>0</v>
      </c>
      <c r="O83" s="666">
        <f t="shared" si="81"/>
        <v>0</v>
      </c>
      <c r="P83" s="228"/>
      <c r="Q83" s="194"/>
      <c r="R83" s="195"/>
      <c r="S83" s="1144">
        <f t="shared" si="82"/>
        <v>0</v>
      </c>
      <c r="T83" s="195"/>
      <c r="U83" s="1144">
        <f t="shared" si="83"/>
        <v>0</v>
      </c>
      <c r="V83" s="195"/>
      <c r="W83" s="1144">
        <f t="shared" si="84"/>
        <v>0</v>
      </c>
      <c r="X83" s="195"/>
      <c r="Y83" s="1147">
        <f t="shared" si="85"/>
        <v>0</v>
      </c>
      <c r="Z83" s="1153"/>
      <c r="AA83" s="666">
        <f t="shared" si="86"/>
        <v>0</v>
      </c>
      <c r="AB83" s="1164">
        <f t="shared" si="75"/>
        <v>0</v>
      </c>
      <c r="AC83" s="1148">
        <f t="shared" si="87"/>
        <v>0</v>
      </c>
    </row>
    <row r="84" spans="1:29" ht="12.75">
      <c r="A84" s="169">
        <v>7</v>
      </c>
      <c r="B84" s="166"/>
      <c r="C84" s="20"/>
      <c r="D84" s="74"/>
      <c r="E84" s="176" t="s">
        <v>231</v>
      </c>
      <c r="F84" s="178"/>
      <c r="G84" s="642">
        <f t="shared" si="76"/>
        <v>0</v>
      </c>
      <c r="H84" s="14"/>
      <c r="I84" s="648">
        <f t="shared" si="77"/>
        <v>0</v>
      </c>
      <c r="J84" s="8"/>
      <c r="K84" s="812">
        <f t="shared" si="78"/>
        <v>0</v>
      </c>
      <c r="L84" s="178"/>
      <c r="M84" s="1138">
        <f t="shared" si="79"/>
        <v>0</v>
      </c>
      <c r="N84" s="14">
        <f t="shared" si="80"/>
        <v>0</v>
      </c>
      <c r="O84" s="666">
        <f t="shared" si="81"/>
        <v>0</v>
      </c>
      <c r="P84" s="228"/>
      <c r="Q84" s="29"/>
      <c r="R84" s="10"/>
      <c r="S84" s="1144">
        <f t="shared" si="82"/>
        <v>0</v>
      </c>
      <c r="T84" s="10"/>
      <c r="U84" s="1144">
        <f t="shared" si="83"/>
        <v>0</v>
      </c>
      <c r="V84" s="10"/>
      <c r="W84" s="1144">
        <f t="shared" si="84"/>
        <v>0</v>
      </c>
      <c r="X84" s="10"/>
      <c r="Y84" s="1147">
        <f t="shared" si="85"/>
        <v>0</v>
      </c>
      <c r="Z84" s="1154"/>
      <c r="AA84" s="666">
        <f t="shared" si="86"/>
        <v>0</v>
      </c>
      <c r="AB84" s="1164">
        <f t="shared" si="75"/>
        <v>0</v>
      </c>
      <c r="AC84" s="1148">
        <f t="shared" si="87"/>
        <v>0</v>
      </c>
    </row>
    <row r="85" spans="1:29" ht="12.75">
      <c r="A85" s="169">
        <f t="shared" si="72"/>
        <v>8</v>
      </c>
      <c r="B85" s="166"/>
      <c r="C85" s="20"/>
      <c r="D85" s="74"/>
      <c r="E85" s="192" t="s">
        <v>437</v>
      </c>
      <c r="F85" s="178">
        <v>0</v>
      </c>
      <c r="G85" s="642">
        <f t="shared" si="76"/>
        <v>0</v>
      </c>
      <c r="H85" s="14"/>
      <c r="I85" s="648">
        <f t="shared" si="77"/>
        <v>0</v>
      </c>
      <c r="J85" s="8"/>
      <c r="K85" s="812">
        <f t="shared" si="78"/>
        <v>0</v>
      </c>
      <c r="L85" s="178"/>
      <c r="M85" s="1138">
        <f t="shared" si="79"/>
        <v>0</v>
      </c>
      <c r="N85" s="14">
        <f t="shared" si="80"/>
        <v>0</v>
      </c>
      <c r="O85" s="666">
        <f t="shared" si="81"/>
        <v>0</v>
      </c>
      <c r="P85" s="228"/>
      <c r="Q85" s="29"/>
      <c r="R85" s="10"/>
      <c r="S85" s="1144">
        <f t="shared" si="82"/>
        <v>0</v>
      </c>
      <c r="T85" s="10"/>
      <c r="U85" s="1144">
        <f t="shared" si="83"/>
        <v>0</v>
      </c>
      <c r="V85" s="10"/>
      <c r="W85" s="1144">
        <f t="shared" si="84"/>
        <v>0</v>
      </c>
      <c r="X85" s="10"/>
      <c r="Y85" s="1147">
        <f t="shared" si="85"/>
        <v>0</v>
      </c>
      <c r="Z85" s="1154"/>
      <c r="AA85" s="666">
        <f t="shared" si="86"/>
        <v>0</v>
      </c>
      <c r="AB85" s="1164">
        <f t="shared" si="75"/>
        <v>0</v>
      </c>
      <c r="AC85" s="1148">
        <f t="shared" si="87"/>
        <v>0</v>
      </c>
    </row>
    <row r="86" spans="1:29" ht="12.75">
      <c r="A86" s="169">
        <f t="shared" si="72"/>
        <v>9</v>
      </c>
      <c r="B86" s="165"/>
      <c r="C86" s="19"/>
      <c r="D86" s="6"/>
      <c r="E86" s="179" t="s">
        <v>211</v>
      </c>
      <c r="F86" s="35"/>
      <c r="G86" s="642">
        <f t="shared" si="76"/>
        <v>0</v>
      </c>
      <c r="H86" s="10"/>
      <c r="I86" s="648">
        <f t="shared" si="77"/>
        <v>0</v>
      </c>
      <c r="J86" s="7"/>
      <c r="K86" s="812">
        <f t="shared" si="78"/>
        <v>0</v>
      </c>
      <c r="L86" s="35"/>
      <c r="M86" s="1138">
        <f t="shared" si="79"/>
        <v>0</v>
      </c>
      <c r="N86" s="14">
        <f t="shared" si="80"/>
        <v>0</v>
      </c>
      <c r="O86" s="666">
        <f t="shared" si="81"/>
        <v>0</v>
      </c>
      <c r="P86" s="228"/>
      <c r="Q86" s="29"/>
      <c r="R86" s="10"/>
      <c r="S86" s="1144">
        <f t="shared" si="82"/>
        <v>0</v>
      </c>
      <c r="T86" s="10"/>
      <c r="U86" s="1144">
        <f t="shared" si="83"/>
        <v>0</v>
      </c>
      <c r="V86" s="10"/>
      <c r="W86" s="1144">
        <f t="shared" si="84"/>
        <v>0</v>
      </c>
      <c r="X86" s="10"/>
      <c r="Y86" s="1147">
        <f t="shared" si="85"/>
        <v>0</v>
      </c>
      <c r="Z86" s="1154"/>
      <c r="AA86" s="666">
        <f t="shared" si="86"/>
        <v>0</v>
      </c>
      <c r="AB86" s="1164">
        <f t="shared" si="75"/>
        <v>0</v>
      </c>
      <c r="AC86" s="1148">
        <f t="shared" si="87"/>
        <v>0</v>
      </c>
    </row>
    <row r="87" spans="1:29" ht="12.75">
      <c r="A87" s="169">
        <f t="shared" si="72"/>
        <v>10</v>
      </c>
      <c r="B87" s="166"/>
      <c r="C87" s="20"/>
      <c r="D87" s="74"/>
      <c r="E87" s="176" t="s">
        <v>232</v>
      </c>
      <c r="F87" s="178">
        <v>153</v>
      </c>
      <c r="G87" s="642">
        <f t="shared" si="76"/>
        <v>5.078669587731527</v>
      </c>
      <c r="H87" s="14"/>
      <c r="I87" s="648">
        <f t="shared" si="77"/>
        <v>0</v>
      </c>
      <c r="J87" s="8"/>
      <c r="K87" s="812">
        <f t="shared" si="78"/>
        <v>0</v>
      </c>
      <c r="L87" s="178"/>
      <c r="M87" s="1138">
        <f t="shared" si="79"/>
        <v>0</v>
      </c>
      <c r="N87" s="14">
        <f t="shared" si="80"/>
        <v>153</v>
      </c>
      <c r="O87" s="666">
        <f t="shared" si="81"/>
        <v>5.078669587731527</v>
      </c>
      <c r="P87" s="228"/>
      <c r="Q87" s="29"/>
      <c r="R87" s="10"/>
      <c r="S87" s="1144">
        <f t="shared" si="82"/>
        <v>0</v>
      </c>
      <c r="T87" s="10"/>
      <c r="U87" s="1144">
        <f t="shared" si="83"/>
        <v>0</v>
      </c>
      <c r="V87" s="10"/>
      <c r="W87" s="1144">
        <f t="shared" si="84"/>
        <v>0</v>
      </c>
      <c r="X87" s="10"/>
      <c r="Y87" s="1147">
        <f t="shared" si="85"/>
        <v>0</v>
      </c>
      <c r="Z87" s="1154"/>
      <c r="AA87" s="666">
        <f t="shared" si="86"/>
        <v>0</v>
      </c>
      <c r="AB87" s="1164">
        <f t="shared" si="75"/>
        <v>153</v>
      </c>
      <c r="AC87" s="1148">
        <f t="shared" si="87"/>
        <v>5.078669587731527</v>
      </c>
    </row>
    <row r="88" spans="1:29" ht="12.75">
      <c r="A88" s="169">
        <f t="shared" si="72"/>
        <v>11</v>
      </c>
      <c r="B88" s="166"/>
      <c r="C88" s="20"/>
      <c r="D88" s="74"/>
      <c r="E88" s="176" t="s">
        <v>436</v>
      </c>
      <c r="F88" s="178"/>
      <c r="G88" s="642">
        <f t="shared" si="76"/>
        <v>0</v>
      </c>
      <c r="H88" s="14"/>
      <c r="I88" s="648">
        <f t="shared" si="77"/>
        <v>0</v>
      </c>
      <c r="J88" s="8"/>
      <c r="K88" s="812">
        <f t="shared" si="78"/>
        <v>0</v>
      </c>
      <c r="L88" s="178">
        <v>114</v>
      </c>
      <c r="M88" s="1138">
        <f t="shared" si="79"/>
        <v>3.784106751643099</v>
      </c>
      <c r="N88" s="14">
        <f t="shared" si="80"/>
        <v>114</v>
      </c>
      <c r="O88" s="666">
        <f t="shared" si="81"/>
        <v>3.784106751643099</v>
      </c>
      <c r="P88" s="228"/>
      <c r="Q88" s="30"/>
      <c r="R88" s="14"/>
      <c r="S88" s="1144">
        <f t="shared" si="82"/>
        <v>0</v>
      </c>
      <c r="T88" s="14"/>
      <c r="U88" s="1144">
        <f t="shared" si="83"/>
        <v>0</v>
      </c>
      <c r="V88" s="14"/>
      <c r="W88" s="1144">
        <f t="shared" si="84"/>
        <v>0</v>
      </c>
      <c r="X88" s="14"/>
      <c r="Y88" s="1147">
        <f t="shared" si="85"/>
        <v>0</v>
      </c>
      <c r="Z88" s="1155"/>
      <c r="AA88" s="666">
        <f t="shared" si="86"/>
        <v>0</v>
      </c>
      <c r="AB88" s="1164">
        <f t="shared" si="75"/>
        <v>114</v>
      </c>
      <c r="AC88" s="1148">
        <f t="shared" si="87"/>
        <v>3.784106751643099</v>
      </c>
    </row>
    <row r="89" spans="1:29" ht="12.75">
      <c r="A89" s="169">
        <f t="shared" si="72"/>
        <v>12</v>
      </c>
      <c r="B89" s="166"/>
      <c r="C89" s="20"/>
      <c r="D89" s="74"/>
      <c r="E89" s="176" t="s">
        <v>443</v>
      </c>
      <c r="F89" s="178"/>
      <c r="G89" s="642">
        <f t="shared" si="76"/>
        <v>0</v>
      </c>
      <c r="H89" s="14"/>
      <c r="I89" s="648">
        <f t="shared" si="77"/>
        <v>0</v>
      </c>
      <c r="J89" s="8"/>
      <c r="K89" s="812">
        <f t="shared" si="78"/>
        <v>0</v>
      </c>
      <c r="L89" s="178"/>
      <c r="M89" s="1138">
        <f t="shared" si="79"/>
        <v>0</v>
      </c>
      <c r="N89" s="14">
        <f t="shared" si="80"/>
        <v>0</v>
      </c>
      <c r="O89" s="666">
        <f t="shared" si="81"/>
        <v>0</v>
      </c>
      <c r="P89" s="228"/>
      <c r="Q89" s="29"/>
      <c r="R89" s="10"/>
      <c r="S89" s="1144">
        <f t="shared" si="82"/>
        <v>0</v>
      </c>
      <c r="T89" s="10"/>
      <c r="U89" s="1144">
        <f t="shared" si="83"/>
        <v>0</v>
      </c>
      <c r="V89" s="10"/>
      <c r="W89" s="1144">
        <f t="shared" si="84"/>
        <v>0</v>
      </c>
      <c r="X89" s="342">
        <v>2500</v>
      </c>
      <c r="Y89" s="1147">
        <f t="shared" si="85"/>
        <v>82.98479718515567</v>
      </c>
      <c r="Z89" s="1156"/>
      <c r="AA89" s="666">
        <f t="shared" si="86"/>
        <v>82.98479718515567</v>
      </c>
      <c r="AB89" s="1164">
        <f t="shared" si="75"/>
        <v>0</v>
      </c>
      <c r="AC89" s="1148">
        <f t="shared" si="87"/>
        <v>82.98479718515567</v>
      </c>
    </row>
    <row r="90" spans="1:29" ht="12.75">
      <c r="A90" s="169">
        <f t="shared" si="72"/>
        <v>13</v>
      </c>
      <c r="B90" s="165"/>
      <c r="C90" s="19"/>
      <c r="D90" s="6"/>
      <c r="E90" s="320" t="s">
        <v>99</v>
      </c>
      <c r="F90" s="35"/>
      <c r="G90" s="642">
        <f t="shared" si="76"/>
        <v>0</v>
      </c>
      <c r="H90" s="10"/>
      <c r="I90" s="648">
        <f t="shared" si="77"/>
        <v>0</v>
      </c>
      <c r="J90" s="7"/>
      <c r="K90" s="812">
        <f t="shared" si="78"/>
        <v>0</v>
      </c>
      <c r="L90" s="35"/>
      <c r="M90" s="1138">
        <f t="shared" si="79"/>
        <v>0</v>
      </c>
      <c r="N90" s="14">
        <f t="shared" si="80"/>
        <v>0</v>
      </c>
      <c r="O90" s="666">
        <f t="shared" si="81"/>
        <v>0</v>
      </c>
      <c r="P90" s="228"/>
      <c r="Q90" s="29"/>
      <c r="R90" s="10"/>
      <c r="S90" s="1144">
        <f t="shared" si="82"/>
        <v>0</v>
      </c>
      <c r="T90" s="10"/>
      <c r="U90" s="1144">
        <f t="shared" si="83"/>
        <v>0</v>
      </c>
      <c r="V90" s="10"/>
      <c r="W90" s="1144">
        <f t="shared" si="84"/>
        <v>0</v>
      </c>
      <c r="X90" s="10">
        <v>2000</v>
      </c>
      <c r="Y90" s="1147">
        <f t="shared" si="85"/>
        <v>66.38783774812454</v>
      </c>
      <c r="Z90" s="1154"/>
      <c r="AA90" s="666">
        <f t="shared" si="86"/>
        <v>66.38783774812454</v>
      </c>
      <c r="AB90" s="1164">
        <f t="shared" si="75"/>
        <v>0</v>
      </c>
      <c r="AC90" s="1148">
        <f t="shared" si="87"/>
        <v>66.38783774812454</v>
      </c>
    </row>
    <row r="91" spans="1:29" ht="13.5" thickBot="1">
      <c r="A91" s="169">
        <f t="shared" si="72"/>
        <v>14</v>
      </c>
      <c r="B91" s="166"/>
      <c r="C91" s="20"/>
      <c r="D91" s="74"/>
      <c r="E91" s="192" t="s">
        <v>105</v>
      </c>
      <c r="F91" s="178"/>
      <c r="G91" s="642">
        <f t="shared" si="76"/>
        <v>0</v>
      </c>
      <c r="H91" s="14"/>
      <c r="I91" s="648">
        <f t="shared" si="77"/>
        <v>0</v>
      </c>
      <c r="J91" s="8"/>
      <c r="K91" s="812">
        <f t="shared" si="78"/>
        <v>0</v>
      </c>
      <c r="L91" s="178"/>
      <c r="M91" s="1138">
        <f t="shared" si="79"/>
        <v>0</v>
      </c>
      <c r="N91" s="10">
        <f t="shared" si="80"/>
        <v>0</v>
      </c>
      <c r="O91" s="666">
        <f t="shared" si="81"/>
        <v>0</v>
      </c>
      <c r="P91" s="228"/>
      <c r="Q91" s="32"/>
      <c r="R91" s="10">
        <v>500</v>
      </c>
      <c r="S91" s="1144">
        <f t="shared" si="82"/>
        <v>16.596959437031135</v>
      </c>
      <c r="T91" s="10"/>
      <c r="U91" s="1144">
        <f t="shared" si="83"/>
        <v>0</v>
      </c>
      <c r="V91" s="10"/>
      <c r="W91" s="1144">
        <f t="shared" si="84"/>
        <v>0</v>
      </c>
      <c r="X91" s="10"/>
      <c r="Y91" s="1147">
        <f t="shared" si="85"/>
        <v>0</v>
      </c>
      <c r="Z91" s="1154"/>
      <c r="AA91" s="666">
        <f t="shared" si="86"/>
        <v>16.596959437031135</v>
      </c>
      <c r="AB91" s="1164">
        <f t="shared" si="75"/>
        <v>0</v>
      </c>
      <c r="AC91" s="1148">
        <f t="shared" si="87"/>
        <v>16.596959437031135</v>
      </c>
    </row>
    <row r="92" spans="1:29" ht="12.75">
      <c r="A92" s="168">
        <v>15</v>
      </c>
      <c r="B92" s="166"/>
      <c r="C92" s="23" t="s">
        <v>238</v>
      </c>
      <c r="D92" s="262" t="s">
        <v>235</v>
      </c>
      <c r="E92" s="239"/>
      <c r="F92" s="475">
        <f>F93</f>
        <v>1200</v>
      </c>
      <c r="G92" s="1134">
        <f aca="true" t="shared" si="88" ref="G92:M92">G93</f>
        <v>39.83270264887472</v>
      </c>
      <c r="H92" s="475">
        <f t="shared" si="88"/>
        <v>429</v>
      </c>
      <c r="I92" s="1134">
        <f t="shared" si="88"/>
        <v>14.240191196972715</v>
      </c>
      <c r="J92" s="475">
        <f t="shared" si="88"/>
        <v>800</v>
      </c>
      <c r="K92" s="1134">
        <f t="shared" si="88"/>
        <v>26.555135099249817</v>
      </c>
      <c r="L92" s="475">
        <f t="shared" si="88"/>
        <v>0</v>
      </c>
      <c r="M92" s="1134">
        <f t="shared" si="88"/>
        <v>0</v>
      </c>
      <c r="N92" s="201">
        <f aca="true" t="shared" si="89" ref="N92:N104">F92+H92+J92+L92</f>
        <v>2429</v>
      </c>
      <c r="O92" s="1140">
        <f>O93</f>
        <v>80.62802894509726</v>
      </c>
      <c r="P92" s="399"/>
      <c r="Q92" s="475"/>
      <c r="R92" s="475">
        <f aca="true" t="shared" si="90" ref="R92:Y92">R93</f>
        <v>0</v>
      </c>
      <c r="S92" s="1134">
        <f t="shared" si="90"/>
        <v>0</v>
      </c>
      <c r="T92" s="475">
        <f t="shared" si="90"/>
        <v>0</v>
      </c>
      <c r="U92" s="1134">
        <f t="shared" si="90"/>
        <v>0</v>
      </c>
      <c r="V92" s="475">
        <f t="shared" si="90"/>
        <v>0</v>
      </c>
      <c r="W92" s="1134">
        <f t="shared" si="90"/>
        <v>0</v>
      </c>
      <c r="X92" s="475">
        <f t="shared" si="90"/>
        <v>0</v>
      </c>
      <c r="Y92" s="1134">
        <f t="shared" si="90"/>
        <v>0</v>
      </c>
      <c r="Z92" s="1157"/>
      <c r="AA92" s="1161">
        <f>AA93</f>
        <v>0</v>
      </c>
      <c r="AB92" s="1167">
        <f t="shared" si="75"/>
        <v>2429</v>
      </c>
      <c r="AC92" s="1140">
        <f>O92+AA92</f>
        <v>80.62802894509726</v>
      </c>
    </row>
    <row r="93" spans="1:29" ht="12.75">
      <c r="A93" s="169">
        <v>16</v>
      </c>
      <c r="B93" s="166"/>
      <c r="C93" s="20"/>
      <c r="D93" s="509" t="s">
        <v>32</v>
      </c>
      <c r="E93" s="510" t="s">
        <v>249</v>
      </c>
      <c r="F93" s="512">
        <f>SUM(F94:F96)</f>
        <v>1200</v>
      </c>
      <c r="G93" s="1135">
        <f aca="true" t="shared" si="91" ref="G93:M93">SUM(G94:G96)</f>
        <v>39.83270264887472</v>
      </c>
      <c r="H93" s="512">
        <f t="shared" si="91"/>
        <v>429</v>
      </c>
      <c r="I93" s="1135">
        <f t="shared" si="91"/>
        <v>14.240191196972715</v>
      </c>
      <c r="J93" s="512">
        <f t="shared" si="91"/>
        <v>800</v>
      </c>
      <c r="K93" s="1135">
        <f t="shared" si="91"/>
        <v>26.555135099249817</v>
      </c>
      <c r="L93" s="512">
        <f t="shared" si="91"/>
        <v>0</v>
      </c>
      <c r="M93" s="1135">
        <f t="shared" si="91"/>
        <v>0</v>
      </c>
      <c r="N93" s="514">
        <f t="shared" si="89"/>
        <v>2429</v>
      </c>
      <c r="O93" s="1141">
        <f>SUM(O94:O96)</f>
        <v>80.62802894509726</v>
      </c>
      <c r="P93" s="429"/>
      <c r="Q93" s="527"/>
      <c r="R93" s="511">
        <f aca="true" t="shared" si="92" ref="R93:Y93">SUM(R94:R96)</f>
        <v>0</v>
      </c>
      <c r="S93" s="1145">
        <f t="shared" si="92"/>
        <v>0</v>
      </c>
      <c r="T93" s="511">
        <f t="shared" si="92"/>
        <v>0</v>
      </c>
      <c r="U93" s="1145">
        <f t="shared" si="92"/>
        <v>0</v>
      </c>
      <c r="V93" s="511">
        <f t="shared" si="92"/>
        <v>0</v>
      </c>
      <c r="W93" s="1145">
        <f t="shared" si="92"/>
        <v>0</v>
      </c>
      <c r="X93" s="511">
        <f t="shared" si="92"/>
        <v>0</v>
      </c>
      <c r="Y93" s="1145">
        <f t="shared" si="92"/>
        <v>0</v>
      </c>
      <c r="Z93" s="1158"/>
      <c r="AA93" s="1162">
        <f>SUM(AA94:AA96)</f>
        <v>0</v>
      </c>
      <c r="AB93" s="1166">
        <f t="shared" si="75"/>
        <v>2429</v>
      </c>
      <c r="AC93" s="1141">
        <f>O93+AA93</f>
        <v>80.62802894509726</v>
      </c>
    </row>
    <row r="94" spans="1:29" ht="12.75">
      <c r="A94" s="169">
        <v>17</v>
      </c>
      <c r="B94" s="166"/>
      <c r="C94" s="20"/>
      <c r="D94" s="74"/>
      <c r="E94" s="176" t="s">
        <v>233</v>
      </c>
      <c r="F94" s="178"/>
      <c r="G94" s="642">
        <f>F94/30.126</f>
        <v>0</v>
      </c>
      <c r="H94" s="178"/>
      <c r="I94" s="642">
        <f>H94/30.126</f>
        <v>0</v>
      </c>
      <c r="J94" s="178">
        <v>800</v>
      </c>
      <c r="K94" s="642">
        <f>J94/30.126</f>
        <v>26.555135099249817</v>
      </c>
      <c r="L94" s="178"/>
      <c r="M94" s="642"/>
      <c r="N94" s="10">
        <f t="shared" si="89"/>
        <v>800</v>
      </c>
      <c r="O94" s="666">
        <f>G94+I94+K94</f>
        <v>26.555135099249817</v>
      </c>
      <c r="P94" s="228"/>
      <c r="Q94" s="31"/>
      <c r="R94" s="16"/>
      <c r="S94" s="853">
        <f>R94/30.126</f>
        <v>0</v>
      </c>
      <c r="T94" s="16"/>
      <c r="U94" s="853">
        <f>T94/30.126</f>
        <v>0</v>
      </c>
      <c r="V94" s="16"/>
      <c r="W94" s="853">
        <f>V94/30.126</f>
        <v>0</v>
      </c>
      <c r="X94" s="16"/>
      <c r="Y94" s="649">
        <f>X94/30.126</f>
        <v>0</v>
      </c>
      <c r="Z94" s="1159"/>
      <c r="AA94" s="858">
        <f>S94+U94+W94+Y94</f>
        <v>0</v>
      </c>
      <c r="AB94" s="1164">
        <f t="shared" si="75"/>
        <v>800</v>
      </c>
      <c r="AC94" s="1148">
        <f>O94+AB94</f>
        <v>826.5551350992498</v>
      </c>
    </row>
    <row r="95" spans="1:29" ht="12.75">
      <c r="A95" s="169">
        <v>18</v>
      </c>
      <c r="B95" s="166"/>
      <c r="C95" s="20"/>
      <c r="D95" s="74"/>
      <c r="E95" s="176" t="s">
        <v>438</v>
      </c>
      <c r="F95" s="178">
        <v>1128</v>
      </c>
      <c r="G95" s="642">
        <f>F95/30.126</f>
        <v>37.44274048994224</v>
      </c>
      <c r="H95" s="178">
        <v>429</v>
      </c>
      <c r="I95" s="642">
        <f>H95/30.126</f>
        <v>14.240191196972715</v>
      </c>
      <c r="J95" s="178"/>
      <c r="K95" s="642">
        <f>J95/30.126</f>
        <v>0</v>
      </c>
      <c r="L95" s="178"/>
      <c r="M95" s="1138"/>
      <c r="N95" s="10">
        <f t="shared" si="89"/>
        <v>1557</v>
      </c>
      <c r="O95" s="666">
        <f>G95+I95+K95</f>
        <v>51.682931686914955</v>
      </c>
      <c r="P95" s="228"/>
      <c r="Q95" s="31"/>
      <c r="R95" s="16"/>
      <c r="S95" s="853">
        <f>R95/30.126</f>
        <v>0</v>
      </c>
      <c r="T95" s="16"/>
      <c r="U95" s="853">
        <f>T95/30.126</f>
        <v>0</v>
      </c>
      <c r="V95" s="16"/>
      <c r="W95" s="853">
        <f>V95/30.126</f>
        <v>0</v>
      </c>
      <c r="X95" s="16"/>
      <c r="Y95" s="649">
        <f>X95/30.126</f>
        <v>0</v>
      </c>
      <c r="Z95" s="1159"/>
      <c r="AA95" s="858">
        <f>S95+U95+W95+Y95</f>
        <v>0</v>
      </c>
      <c r="AB95" s="1164">
        <f t="shared" si="75"/>
        <v>1557</v>
      </c>
      <c r="AC95" s="1148">
        <f>O95+AB95</f>
        <v>1608.682931686915</v>
      </c>
    </row>
    <row r="96" spans="1:29" ht="12.75">
      <c r="A96" s="169">
        <f t="shared" si="72"/>
        <v>19</v>
      </c>
      <c r="B96" s="166"/>
      <c r="C96" s="20"/>
      <c r="D96" s="74"/>
      <c r="E96" s="176" t="s">
        <v>440</v>
      </c>
      <c r="F96" s="178">
        <v>72</v>
      </c>
      <c r="G96" s="642">
        <f>F96/30.126</f>
        <v>2.3899621589324833</v>
      </c>
      <c r="H96" s="178"/>
      <c r="I96" s="642">
        <f>H96/30.126</f>
        <v>0</v>
      </c>
      <c r="J96" s="178"/>
      <c r="K96" s="642">
        <f>J96/30.126</f>
        <v>0</v>
      </c>
      <c r="L96" s="178"/>
      <c r="M96" s="1138"/>
      <c r="N96" s="10">
        <f t="shared" si="89"/>
        <v>72</v>
      </c>
      <c r="O96" s="666">
        <f>G96+I96+K96</f>
        <v>2.3899621589324833</v>
      </c>
      <c r="P96" s="228"/>
      <c r="Q96" s="31"/>
      <c r="R96" s="10"/>
      <c r="S96" s="853">
        <f>R96/30.126</f>
        <v>0</v>
      </c>
      <c r="T96" s="16"/>
      <c r="U96" s="853">
        <f>T96/30.126</f>
        <v>0</v>
      </c>
      <c r="V96" s="16"/>
      <c r="W96" s="853">
        <f>V96/30.126</f>
        <v>0</v>
      </c>
      <c r="X96" s="16"/>
      <c r="Y96" s="649">
        <f>X96/30.126</f>
        <v>0</v>
      </c>
      <c r="Z96" s="1154"/>
      <c r="AA96" s="858">
        <f>S96+U96+W96+Y96</f>
        <v>0</v>
      </c>
      <c r="AB96" s="1164">
        <f t="shared" si="75"/>
        <v>72</v>
      </c>
      <c r="AC96" s="1148">
        <f>O96+AB96</f>
        <v>74.38996215893248</v>
      </c>
    </row>
    <row r="97" spans="1:29" ht="12.75">
      <c r="A97" s="168">
        <v>20</v>
      </c>
      <c r="B97" s="166"/>
      <c r="C97" s="23" t="s">
        <v>236</v>
      </c>
      <c r="D97" s="262" t="s">
        <v>235</v>
      </c>
      <c r="E97" s="239"/>
      <c r="F97" s="475">
        <f>F98</f>
        <v>600</v>
      </c>
      <c r="G97" s="1134">
        <f aca="true" t="shared" si="93" ref="G97:M97">G98</f>
        <v>19.91635132443736</v>
      </c>
      <c r="H97" s="475">
        <f t="shared" si="93"/>
        <v>228</v>
      </c>
      <c r="I97" s="1134">
        <f t="shared" si="93"/>
        <v>7.568213503286198</v>
      </c>
      <c r="J97" s="475">
        <f t="shared" si="93"/>
        <v>112</v>
      </c>
      <c r="K97" s="1134">
        <f t="shared" si="93"/>
        <v>3.7177189138949744</v>
      </c>
      <c r="L97" s="475">
        <f t="shared" si="93"/>
        <v>0</v>
      </c>
      <c r="M97" s="1134">
        <f t="shared" si="93"/>
        <v>0</v>
      </c>
      <c r="N97" s="201">
        <f t="shared" si="89"/>
        <v>940</v>
      </c>
      <c r="O97" s="1140">
        <f>O98</f>
        <v>31.202283741618533</v>
      </c>
      <c r="P97" s="399"/>
      <c r="Q97" s="475"/>
      <c r="R97" s="475">
        <f aca="true" t="shared" si="94" ref="R97:Y97">R98</f>
        <v>0</v>
      </c>
      <c r="S97" s="1169">
        <f t="shared" si="94"/>
        <v>0</v>
      </c>
      <c r="T97" s="201">
        <f t="shared" si="94"/>
        <v>0</v>
      </c>
      <c r="U97" s="1169">
        <f t="shared" si="94"/>
        <v>0</v>
      </c>
      <c r="V97" s="201">
        <f t="shared" si="94"/>
        <v>0</v>
      </c>
      <c r="W97" s="1169">
        <f t="shared" si="94"/>
        <v>0</v>
      </c>
      <c r="X97" s="201">
        <f t="shared" si="94"/>
        <v>0</v>
      </c>
      <c r="Y97" s="1134">
        <f t="shared" si="94"/>
        <v>0</v>
      </c>
      <c r="Z97" s="1157"/>
      <c r="AA97" s="1168">
        <f>AA98</f>
        <v>0</v>
      </c>
      <c r="AB97" s="1167">
        <f t="shared" si="75"/>
        <v>940</v>
      </c>
      <c r="AC97" s="1140">
        <f>O97+AA97</f>
        <v>31.202283741618533</v>
      </c>
    </row>
    <row r="98" spans="1:29" ht="12.75">
      <c r="A98" s="169">
        <v>21</v>
      </c>
      <c r="B98" s="165"/>
      <c r="C98" s="19"/>
      <c r="D98" s="515" t="s">
        <v>33</v>
      </c>
      <c r="E98" s="516" t="s">
        <v>250</v>
      </c>
      <c r="F98" s="517">
        <f>SUM(F99:F100)</f>
        <v>600</v>
      </c>
      <c r="G98" s="1136">
        <f aca="true" t="shared" si="95" ref="G98:M98">SUM(G99:G100)</f>
        <v>19.91635132443736</v>
      </c>
      <c r="H98" s="517">
        <f t="shared" si="95"/>
        <v>228</v>
      </c>
      <c r="I98" s="1136">
        <f t="shared" si="95"/>
        <v>7.568213503286198</v>
      </c>
      <c r="J98" s="517">
        <f t="shared" si="95"/>
        <v>112</v>
      </c>
      <c r="K98" s="1136">
        <f t="shared" si="95"/>
        <v>3.7177189138949744</v>
      </c>
      <c r="L98" s="517">
        <f t="shared" si="95"/>
        <v>0</v>
      </c>
      <c r="M98" s="1136">
        <f t="shared" si="95"/>
        <v>0</v>
      </c>
      <c r="N98" s="514">
        <f t="shared" si="89"/>
        <v>940</v>
      </c>
      <c r="O98" s="1139">
        <f>O99+O100</f>
        <v>31.202283741618533</v>
      </c>
      <c r="P98" s="429"/>
      <c r="Q98" s="513"/>
      <c r="R98" s="514">
        <f aca="true" t="shared" si="96" ref="R98:Y98">SUM(R99:R100)</f>
        <v>0</v>
      </c>
      <c r="S98" s="1143">
        <f t="shared" si="96"/>
        <v>0</v>
      </c>
      <c r="T98" s="514">
        <f t="shared" si="96"/>
        <v>0</v>
      </c>
      <c r="U98" s="1143">
        <f t="shared" si="96"/>
        <v>0</v>
      </c>
      <c r="V98" s="514">
        <f t="shared" si="96"/>
        <v>0</v>
      </c>
      <c r="W98" s="1143">
        <f t="shared" si="96"/>
        <v>0</v>
      </c>
      <c r="X98" s="514">
        <f t="shared" si="96"/>
        <v>0</v>
      </c>
      <c r="Y98" s="1143">
        <f t="shared" si="96"/>
        <v>0</v>
      </c>
      <c r="Z98" s="1152"/>
      <c r="AA98" s="1163">
        <f>SUM(AA99:AA100)</f>
        <v>0</v>
      </c>
      <c r="AB98" s="1166">
        <f t="shared" si="75"/>
        <v>940</v>
      </c>
      <c r="AC98" s="1139">
        <f>O98+AA98</f>
        <v>31.202283741618533</v>
      </c>
    </row>
    <row r="99" spans="1:29" ht="12.75">
      <c r="A99" s="169">
        <v>22</v>
      </c>
      <c r="B99" s="165"/>
      <c r="C99" s="19"/>
      <c r="D99" s="6"/>
      <c r="E99" s="179" t="s">
        <v>233</v>
      </c>
      <c r="F99" s="35"/>
      <c r="G99" s="644">
        <f>F99/30.126</f>
        <v>0</v>
      </c>
      <c r="H99" s="10"/>
      <c r="I99" s="649">
        <f>H99/30.126</f>
        <v>0</v>
      </c>
      <c r="J99" s="7">
        <v>112</v>
      </c>
      <c r="K99" s="811">
        <f>J99/30.126</f>
        <v>3.7177189138949744</v>
      </c>
      <c r="L99" s="35"/>
      <c r="M99" s="1083"/>
      <c r="N99" s="10">
        <f t="shared" si="89"/>
        <v>112</v>
      </c>
      <c r="O99" s="666">
        <f>G99+I99+K99</f>
        <v>3.7177189138949744</v>
      </c>
      <c r="P99" s="228"/>
      <c r="Q99" s="29"/>
      <c r="R99" s="10"/>
      <c r="S99" s="649">
        <f>R99/30.126</f>
        <v>0</v>
      </c>
      <c r="T99" s="10"/>
      <c r="U99" s="649">
        <f>T99/30.126</f>
        <v>0</v>
      </c>
      <c r="V99" s="10"/>
      <c r="W99" s="649">
        <f>V99/30.126</f>
        <v>0</v>
      </c>
      <c r="X99" s="10"/>
      <c r="Y99" s="649">
        <f>X99/30.126</f>
        <v>0</v>
      </c>
      <c r="Z99" s="1154"/>
      <c r="AA99" s="1160">
        <f>S99+U99+W99+Y99</f>
        <v>0</v>
      </c>
      <c r="AB99" s="1164">
        <f t="shared" si="75"/>
        <v>112</v>
      </c>
      <c r="AC99" s="1148">
        <f>O99+AB99</f>
        <v>115.71771891389497</v>
      </c>
    </row>
    <row r="100" spans="1:29" ht="12.75">
      <c r="A100" s="169">
        <v>23</v>
      </c>
      <c r="B100" s="166"/>
      <c r="C100" s="20"/>
      <c r="D100" s="74"/>
      <c r="E100" s="176" t="s">
        <v>438</v>
      </c>
      <c r="F100" s="178">
        <v>600</v>
      </c>
      <c r="G100" s="644">
        <f>F100/30.126</f>
        <v>19.91635132443736</v>
      </c>
      <c r="H100" s="14">
        <v>228</v>
      </c>
      <c r="I100" s="649">
        <f>H100/30.126</f>
        <v>7.568213503286198</v>
      </c>
      <c r="J100" s="8"/>
      <c r="K100" s="811">
        <f>J100/30.126</f>
        <v>0</v>
      </c>
      <c r="L100" s="178"/>
      <c r="M100" s="1138"/>
      <c r="N100" s="10">
        <f t="shared" si="89"/>
        <v>828</v>
      </c>
      <c r="O100" s="666">
        <f>G100+I100+K100</f>
        <v>27.48456482772356</v>
      </c>
      <c r="P100" s="228"/>
      <c r="Q100" s="31"/>
      <c r="R100" s="10"/>
      <c r="S100" s="649">
        <f>R100/30.126</f>
        <v>0</v>
      </c>
      <c r="T100" s="10"/>
      <c r="U100" s="649">
        <f>T100/30.126</f>
        <v>0</v>
      </c>
      <c r="V100" s="10"/>
      <c r="W100" s="649">
        <f>V100/30.126</f>
        <v>0</v>
      </c>
      <c r="X100" s="10"/>
      <c r="Y100" s="649">
        <f>X100/30.126</f>
        <v>0</v>
      </c>
      <c r="Z100" s="1154"/>
      <c r="AA100" s="1160">
        <f>S100+U100+W100+Y100</f>
        <v>0</v>
      </c>
      <c r="AB100" s="1164">
        <f t="shared" si="75"/>
        <v>828</v>
      </c>
      <c r="AC100" s="1148">
        <f>O100+AB100</f>
        <v>855.4845648277236</v>
      </c>
    </row>
    <row r="101" spans="1:29" ht="12.75">
      <c r="A101" s="168">
        <v>24</v>
      </c>
      <c r="B101" s="166"/>
      <c r="C101" s="23" t="s">
        <v>236</v>
      </c>
      <c r="D101" s="262" t="s">
        <v>235</v>
      </c>
      <c r="E101" s="239"/>
      <c r="F101" s="475">
        <f>F102</f>
        <v>486</v>
      </c>
      <c r="G101" s="1134">
        <f aca="true" t="shared" si="97" ref="G101:M101">G102</f>
        <v>16.132244572794264</v>
      </c>
      <c r="H101" s="475">
        <f t="shared" si="97"/>
        <v>185</v>
      </c>
      <c r="I101" s="1134">
        <f t="shared" si="97"/>
        <v>6.14087499170152</v>
      </c>
      <c r="J101" s="475">
        <f t="shared" si="97"/>
        <v>57</v>
      </c>
      <c r="K101" s="1134">
        <f t="shared" si="97"/>
        <v>1.8920533758215494</v>
      </c>
      <c r="L101" s="475">
        <f t="shared" si="97"/>
        <v>0</v>
      </c>
      <c r="M101" s="1134">
        <f t="shared" si="97"/>
        <v>0</v>
      </c>
      <c r="N101" s="201">
        <f t="shared" si="89"/>
        <v>728</v>
      </c>
      <c r="O101" s="1140">
        <f>O102</f>
        <v>24.165172940317333</v>
      </c>
      <c r="P101" s="399"/>
      <c r="Q101" s="475"/>
      <c r="R101" s="475">
        <f aca="true" t="shared" si="98" ref="R101:Y101">R102</f>
        <v>0</v>
      </c>
      <c r="S101" s="1134">
        <f t="shared" si="98"/>
        <v>0</v>
      </c>
      <c r="T101" s="475">
        <f t="shared" si="98"/>
        <v>0</v>
      </c>
      <c r="U101" s="1134">
        <f t="shared" si="98"/>
        <v>0</v>
      </c>
      <c r="V101" s="475">
        <f t="shared" si="98"/>
        <v>0</v>
      </c>
      <c r="W101" s="1134">
        <f t="shared" si="98"/>
        <v>0</v>
      </c>
      <c r="X101" s="475">
        <f t="shared" si="98"/>
        <v>0</v>
      </c>
      <c r="Y101" s="1134">
        <f t="shared" si="98"/>
        <v>0</v>
      </c>
      <c r="Z101" s="1157"/>
      <c r="AA101" s="1161">
        <f>AA102</f>
        <v>0</v>
      </c>
      <c r="AB101" s="1167">
        <f t="shared" si="75"/>
        <v>728</v>
      </c>
      <c r="AC101" s="1140">
        <f>O101+AA101</f>
        <v>24.165172940317333</v>
      </c>
    </row>
    <row r="102" spans="1:29" ht="12.75">
      <c r="A102" s="169">
        <v>25</v>
      </c>
      <c r="B102" s="165"/>
      <c r="C102" s="19"/>
      <c r="D102" s="515" t="s">
        <v>34</v>
      </c>
      <c r="E102" s="516" t="s">
        <v>251</v>
      </c>
      <c r="F102" s="517">
        <f>SUM(F103:F104)</f>
        <v>486</v>
      </c>
      <c r="G102" s="1136">
        <f aca="true" t="shared" si="99" ref="G102:M102">SUM(G103:G104)</f>
        <v>16.132244572794264</v>
      </c>
      <c r="H102" s="517">
        <f t="shared" si="99"/>
        <v>185</v>
      </c>
      <c r="I102" s="1136">
        <f t="shared" si="99"/>
        <v>6.14087499170152</v>
      </c>
      <c r="J102" s="517">
        <f t="shared" si="99"/>
        <v>57</v>
      </c>
      <c r="K102" s="1136">
        <f t="shared" si="99"/>
        <v>1.8920533758215494</v>
      </c>
      <c r="L102" s="517">
        <f t="shared" si="99"/>
        <v>0</v>
      </c>
      <c r="M102" s="1136">
        <f t="shared" si="99"/>
        <v>0</v>
      </c>
      <c r="N102" s="514">
        <f t="shared" si="89"/>
        <v>728</v>
      </c>
      <c r="O102" s="1139">
        <f>O103+O104</f>
        <v>24.165172940317333</v>
      </c>
      <c r="P102" s="429"/>
      <c r="Q102" s="513"/>
      <c r="R102" s="514">
        <f aca="true" t="shared" si="100" ref="R102:AA102">SUM(R103:R104)</f>
        <v>0</v>
      </c>
      <c r="S102" s="1143">
        <f t="shared" si="100"/>
        <v>0</v>
      </c>
      <c r="T102" s="514">
        <f t="shared" si="100"/>
        <v>0</v>
      </c>
      <c r="U102" s="1143">
        <f t="shared" si="100"/>
        <v>0</v>
      </c>
      <c r="V102" s="514">
        <f t="shared" si="100"/>
        <v>0</v>
      </c>
      <c r="W102" s="1143">
        <f t="shared" si="100"/>
        <v>0</v>
      </c>
      <c r="X102" s="514">
        <f t="shared" si="100"/>
        <v>0</v>
      </c>
      <c r="Y102" s="1143">
        <f t="shared" si="100"/>
        <v>0</v>
      </c>
      <c r="Z102" s="514">
        <f t="shared" si="100"/>
        <v>0</v>
      </c>
      <c r="AA102" s="1143">
        <f t="shared" si="100"/>
        <v>0</v>
      </c>
      <c r="AB102" s="1166">
        <f t="shared" si="75"/>
        <v>728</v>
      </c>
      <c r="AC102" s="1149">
        <f>O102+AA102</f>
        <v>24.165172940317333</v>
      </c>
    </row>
    <row r="103" spans="1:29" ht="12.75">
      <c r="A103" s="169">
        <v>26</v>
      </c>
      <c r="B103" s="166"/>
      <c r="C103" s="20"/>
      <c r="D103" s="74"/>
      <c r="E103" s="176" t="s">
        <v>441</v>
      </c>
      <c r="F103" s="178"/>
      <c r="G103" s="642">
        <f>F103/30.126</f>
        <v>0</v>
      </c>
      <c r="H103" s="14"/>
      <c r="I103" s="648">
        <f>H103/30.126</f>
        <v>0</v>
      </c>
      <c r="J103" s="8">
        <v>57</v>
      </c>
      <c r="K103" s="812">
        <f>J103/30.126</f>
        <v>1.8920533758215494</v>
      </c>
      <c r="L103" s="178"/>
      <c r="M103" s="1138"/>
      <c r="N103" s="10">
        <f t="shared" si="89"/>
        <v>57</v>
      </c>
      <c r="O103" s="666">
        <f>G103+I103+K103</f>
        <v>1.8920533758215494</v>
      </c>
      <c r="P103" s="228"/>
      <c r="Q103" s="29"/>
      <c r="R103" s="10"/>
      <c r="S103" s="649">
        <f>R103/30.126</f>
        <v>0</v>
      </c>
      <c r="T103" s="10"/>
      <c r="U103" s="649">
        <f>T103/30.126</f>
        <v>0</v>
      </c>
      <c r="V103" s="10"/>
      <c r="W103" s="649">
        <f>V103/30.126</f>
        <v>0</v>
      </c>
      <c r="X103" s="10"/>
      <c r="Y103" s="649">
        <f>X103/30.126</f>
        <v>0</v>
      </c>
      <c r="Z103" s="1159"/>
      <c r="AA103" s="858">
        <f>S103+U103+W103+Y103</f>
        <v>0</v>
      </c>
      <c r="AB103" s="1164">
        <f t="shared" si="75"/>
        <v>57</v>
      </c>
      <c r="AC103" s="1148">
        <f>O103+AA103</f>
        <v>1.8920533758215494</v>
      </c>
    </row>
    <row r="104" spans="1:29" ht="12.75">
      <c r="A104" s="169">
        <f>A103+1</f>
        <v>27</v>
      </c>
      <c r="B104" s="166"/>
      <c r="C104" s="20"/>
      <c r="D104" s="74"/>
      <c r="E104" s="176" t="s">
        <v>438</v>
      </c>
      <c r="F104" s="178">
        <v>486</v>
      </c>
      <c r="G104" s="642">
        <f>F104/30.126</f>
        <v>16.132244572794264</v>
      </c>
      <c r="H104" s="14">
        <v>185</v>
      </c>
      <c r="I104" s="648">
        <f>H104/30.126</f>
        <v>6.14087499170152</v>
      </c>
      <c r="J104" s="8"/>
      <c r="K104" s="812">
        <f>J104/30.126</f>
        <v>0</v>
      </c>
      <c r="L104" s="178"/>
      <c r="M104" s="1138"/>
      <c r="N104" s="10">
        <f t="shared" si="89"/>
        <v>671</v>
      </c>
      <c r="O104" s="666">
        <f>G104+I104+K104</f>
        <v>22.273119564495783</v>
      </c>
      <c r="P104" s="228"/>
      <c r="Q104" s="29"/>
      <c r="R104" s="10"/>
      <c r="S104" s="649">
        <f>R104/30.126</f>
        <v>0</v>
      </c>
      <c r="T104" s="10"/>
      <c r="U104" s="649">
        <f>T104/30.126</f>
        <v>0</v>
      </c>
      <c r="V104" s="10"/>
      <c r="W104" s="649">
        <f>V104/30.126</f>
        <v>0</v>
      </c>
      <c r="X104" s="10"/>
      <c r="Y104" s="649">
        <f>X104/30.126</f>
        <v>0</v>
      </c>
      <c r="Z104" s="1154"/>
      <c r="AA104" s="666">
        <f>S104+U104+W104+Y104</f>
        <v>0</v>
      </c>
      <c r="AB104" s="1164">
        <f t="shared" si="75"/>
        <v>671</v>
      </c>
      <c r="AC104" s="1148">
        <f>O104+AA104</f>
        <v>22.273119564495783</v>
      </c>
    </row>
  </sheetData>
  <sheetProtection/>
  <mergeCells count="57">
    <mergeCell ref="AA76:AA77"/>
    <mergeCell ref="AC73:AC77"/>
    <mergeCell ref="F74:O74"/>
    <mergeCell ref="Q74:AA74"/>
    <mergeCell ref="D75:O75"/>
    <mergeCell ref="Q75:AA75"/>
    <mergeCell ref="F76:F77"/>
    <mergeCell ref="H76:H77"/>
    <mergeCell ref="J76:J77"/>
    <mergeCell ref="L76:L77"/>
    <mergeCell ref="N76:N77"/>
    <mergeCell ref="T42:T43"/>
    <mergeCell ref="V42:V43"/>
    <mergeCell ref="X42:X43"/>
    <mergeCell ref="O42:O43"/>
    <mergeCell ref="Q42:Q43"/>
    <mergeCell ref="R42:R43"/>
    <mergeCell ref="V76:V77"/>
    <mergeCell ref="X76:X77"/>
    <mergeCell ref="AA42:AA43"/>
    <mergeCell ref="A73:P73"/>
    <mergeCell ref="AB73:AB77"/>
    <mergeCell ref="O76:O77"/>
    <mergeCell ref="Q76:Q77"/>
    <mergeCell ref="R76:R77"/>
    <mergeCell ref="T76:T77"/>
    <mergeCell ref="J42:J43"/>
    <mergeCell ref="L42:L43"/>
    <mergeCell ref="N42:N43"/>
    <mergeCell ref="AC5:AC9"/>
    <mergeCell ref="A39:P39"/>
    <mergeCell ref="AB39:AB43"/>
    <mergeCell ref="AC39:AC43"/>
    <mergeCell ref="F40:O40"/>
    <mergeCell ref="Q40:AA40"/>
    <mergeCell ref="D41:O41"/>
    <mergeCell ref="Q41:AA41"/>
    <mergeCell ref="F42:F43"/>
    <mergeCell ref="H42:H43"/>
    <mergeCell ref="F8:F9"/>
    <mergeCell ref="H8:H9"/>
    <mergeCell ref="J8:J9"/>
    <mergeCell ref="L8:L9"/>
    <mergeCell ref="R8:R9"/>
    <mergeCell ref="T8:T9"/>
    <mergeCell ref="O8:O9"/>
    <mergeCell ref="N8:N9"/>
    <mergeCell ref="A5:P5"/>
    <mergeCell ref="AB5:AB9"/>
    <mergeCell ref="X8:X9"/>
    <mergeCell ref="AA8:AA9"/>
    <mergeCell ref="Q8:Q9"/>
    <mergeCell ref="V8:V9"/>
    <mergeCell ref="F6:O6"/>
    <mergeCell ref="Q6:AA6"/>
    <mergeCell ref="D7:O7"/>
    <mergeCell ref="Q7:AA7"/>
  </mergeCells>
  <printOptions/>
  <pageMargins left="0.2755905511811024" right="0.2362204724409449" top="0.5905511811023623" bottom="0.4724409448818898" header="0.5118110236220472" footer="0.5118110236220472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3">
      <selection activeCell="A1" sqref="A1:M26"/>
    </sheetView>
  </sheetViews>
  <sheetFormatPr defaultColWidth="9.140625" defaultRowHeight="12.75"/>
  <cols>
    <col min="1" max="1" width="12.28125" style="0" customWidth="1"/>
    <col min="4" max="4" width="6.7109375" style="0" customWidth="1"/>
    <col min="5" max="11" width="4.28125" style="0" customWidth="1"/>
  </cols>
  <sheetData>
    <row r="1" ht="18.75">
      <c r="A1" s="538" t="s">
        <v>518</v>
      </c>
    </row>
    <row r="3" spans="1:7" ht="20.25">
      <c r="A3" s="595" t="s">
        <v>266</v>
      </c>
      <c r="B3" s="593" t="s">
        <v>519</v>
      </c>
      <c r="C3" s="593"/>
      <c r="D3" s="593"/>
      <c r="E3" s="593"/>
      <c r="F3" s="626"/>
      <c r="G3" s="626"/>
    </row>
    <row r="4" spans="1:7" ht="12.75">
      <c r="A4" s="593"/>
      <c r="B4" s="593"/>
      <c r="C4" s="593"/>
      <c r="D4" s="593"/>
      <c r="E4" s="593"/>
      <c r="F4" s="626"/>
      <c r="G4" s="626"/>
    </row>
    <row r="5" spans="1:7" ht="12.75">
      <c r="A5" s="1056"/>
      <c r="B5" s="1056"/>
      <c r="C5" s="1056"/>
      <c r="D5" s="1056"/>
      <c r="E5" s="1056"/>
      <c r="F5" s="1057"/>
      <c r="G5" s="1057"/>
    </row>
    <row r="6" spans="1:7" ht="15.75">
      <c r="A6" s="570"/>
      <c r="B6" s="570"/>
      <c r="C6" s="570"/>
      <c r="D6" s="570"/>
      <c r="E6" s="570"/>
      <c r="F6" s="570"/>
      <c r="G6" s="570"/>
    </row>
    <row r="7" spans="1:7" ht="21" thickBot="1">
      <c r="A7" s="1059"/>
      <c r="B7" s="1058"/>
      <c r="C7" s="1058"/>
      <c r="D7" s="1058"/>
      <c r="E7" s="1058"/>
      <c r="F7" s="287"/>
      <c r="G7" s="287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307</v>
      </c>
      <c r="B9" s="781">
        <v>2359.52</v>
      </c>
      <c r="C9" s="781">
        <v>557.09</v>
      </c>
      <c r="D9" s="1483">
        <v>557.09</v>
      </c>
      <c r="F9" s="696" t="s">
        <v>370</v>
      </c>
    </row>
    <row r="10" spans="1:6" ht="17.25" thickBot="1">
      <c r="A10" s="702" t="s">
        <v>288</v>
      </c>
      <c r="B10" s="577"/>
      <c r="C10" s="577"/>
      <c r="D10" s="1484"/>
      <c r="F10" s="696" t="s">
        <v>524</v>
      </c>
    </row>
    <row r="11" spans="1:6" ht="27" thickTop="1">
      <c r="A11" s="705" t="s">
        <v>307</v>
      </c>
      <c r="B11" s="684"/>
      <c r="C11" s="684"/>
      <c r="D11" s="1485"/>
      <c r="F11" s="696" t="s">
        <v>525</v>
      </c>
    </row>
    <row r="12" spans="1:6" ht="17.25" thickBot="1">
      <c r="A12" s="702" t="s">
        <v>327</v>
      </c>
      <c r="B12" s="1487">
        <v>71083</v>
      </c>
      <c r="C12" s="577">
        <v>16783</v>
      </c>
      <c r="D12" s="1486">
        <v>16783</v>
      </c>
      <c r="F12" s="696" t="s">
        <v>526</v>
      </c>
    </row>
    <row r="13" ht="13.5" thickTop="1">
      <c r="F13" s="696" t="s">
        <v>527</v>
      </c>
    </row>
    <row r="14" ht="13.5" thickBot="1"/>
    <row r="15" spans="1:11" ht="14.25" thickBot="1" thickTop="1">
      <c r="A15" s="580" t="s">
        <v>297</v>
      </c>
      <c r="B15" s="1587" t="s">
        <v>521</v>
      </c>
      <c r="C15" s="1588"/>
      <c r="D15" s="1588"/>
      <c r="E15" s="1588"/>
      <c r="F15" s="1588"/>
      <c r="G15" s="1588"/>
      <c r="H15" s="1588"/>
      <c r="I15" s="1588"/>
      <c r="J15" s="1588"/>
      <c r="K15" s="1589"/>
    </row>
    <row r="16" spans="1:11" ht="13.5" thickBot="1">
      <c r="A16" s="776" t="s">
        <v>272</v>
      </c>
      <c r="B16" s="1590" t="s">
        <v>520</v>
      </c>
      <c r="C16" s="1591"/>
      <c r="D16" s="1591"/>
      <c r="E16" s="1591"/>
      <c r="F16" s="1591"/>
      <c r="G16" s="1591"/>
      <c r="H16" s="1591"/>
      <c r="I16" s="1591"/>
      <c r="J16" s="1591"/>
      <c r="K16" s="1592"/>
    </row>
    <row r="17" spans="1:11" ht="26.25" thickBot="1">
      <c r="A17" s="777" t="s">
        <v>273</v>
      </c>
      <c r="B17" s="1582" t="s">
        <v>274</v>
      </c>
      <c r="C17" s="1583"/>
      <c r="D17" s="1584" t="s">
        <v>522</v>
      </c>
      <c r="E17" s="1585"/>
      <c r="F17" s="1585"/>
      <c r="G17" s="1585"/>
      <c r="H17" s="1585"/>
      <c r="I17" s="1585"/>
      <c r="J17" s="1585"/>
      <c r="K17" s="1586"/>
    </row>
    <row r="18" spans="1:5" ht="14.25" thickBot="1">
      <c r="A18" s="590" t="s">
        <v>275</v>
      </c>
      <c r="B18" s="588" t="s">
        <v>276</v>
      </c>
      <c r="C18" s="591" t="s">
        <v>277</v>
      </c>
      <c r="D18" s="591" t="s">
        <v>278</v>
      </c>
      <c r="E18" s="586"/>
    </row>
    <row r="19" spans="1:5" ht="26.25" thickBot="1">
      <c r="A19" s="590" t="s">
        <v>279</v>
      </c>
      <c r="B19" s="591">
        <v>205</v>
      </c>
      <c r="C19" s="591">
        <v>250</v>
      </c>
      <c r="D19" s="591">
        <v>260</v>
      </c>
      <c r="E19" s="586"/>
    </row>
    <row r="20" spans="1:5" ht="29.25" customHeight="1" thickBot="1">
      <c r="A20" s="590" t="s">
        <v>283</v>
      </c>
      <c r="B20" s="591"/>
      <c r="C20" s="591"/>
      <c r="D20" s="591"/>
      <c r="E20" s="586"/>
    </row>
    <row r="21" spans="1:11" ht="26.25" thickBot="1">
      <c r="A21" s="777" t="s">
        <v>273</v>
      </c>
      <c r="B21" s="1582" t="s">
        <v>274</v>
      </c>
      <c r="C21" s="1583"/>
      <c r="D21" s="1584" t="s">
        <v>523</v>
      </c>
      <c r="E21" s="1585"/>
      <c r="F21" s="1585"/>
      <c r="G21" s="1585"/>
      <c r="H21" s="1585"/>
      <c r="I21" s="1585"/>
      <c r="J21" s="1585"/>
      <c r="K21" s="1586"/>
    </row>
    <row r="22" spans="1:4" ht="14.25" thickBot="1">
      <c r="A22" s="590" t="s">
        <v>275</v>
      </c>
      <c r="B22" s="588" t="s">
        <v>276</v>
      </c>
      <c r="C22" s="591" t="s">
        <v>277</v>
      </c>
      <c r="D22" s="591" t="s">
        <v>278</v>
      </c>
    </row>
    <row r="23" spans="1:4" ht="26.25" thickBot="1">
      <c r="A23" s="590" t="s">
        <v>279</v>
      </c>
      <c r="B23" s="1051">
        <v>0</v>
      </c>
      <c r="C23" s="1051">
        <v>25</v>
      </c>
      <c r="D23" s="1051">
        <v>4</v>
      </c>
    </row>
    <row r="24" spans="1:4" ht="39" thickBot="1">
      <c r="A24" s="590" t="s">
        <v>283</v>
      </c>
      <c r="B24" s="591"/>
      <c r="C24" s="591"/>
      <c r="D24" s="591"/>
    </row>
  </sheetData>
  <sheetProtection/>
  <mergeCells count="6">
    <mergeCell ref="B21:C21"/>
    <mergeCell ref="D21:K21"/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zoomScale="88" zoomScaleNormal="88" zoomScalePageLayoutView="0" workbookViewId="0" topLeftCell="J1">
      <selection activeCell="A3" sqref="A3:AC45"/>
    </sheetView>
  </sheetViews>
  <sheetFormatPr defaultColWidth="9.140625" defaultRowHeight="12.75"/>
  <cols>
    <col min="1" max="1" width="3.8515625" style="34" customWidth="1"/>
    <col min="2" max="2" width="3.421875" style="33" customWidth="1"/>
    <col min="3" max="3" width="7.28125" style="0" customWidth="1"/>
    <col min="4" max="4" width="2.28125" style="0" customWidth="1"/>
    <col min="5" max="5" width="34.57421875" style="0" customWidth="1"/>
    <col min="6" max="6" width="3.421875" style="0" customWidth="1"/>
    <col min="7" max="7" width="7.28125" style="0" bestFit="1" customWidth="1"/>
    <col min="8" max="8" width="3.28125" style="0" customWidth="1"/>
    <col min="9" max="9" width="7.28125" style="0" bestFit="1" customWidth="1"/>
    <col min="10" max="11" width="7.28125" style="0" customWidth="1"/>
    <col min="12" max="13" width="7.421875" style="0" customWidth="1"/>
    <col min="14" max="14" width="3.57421875" style="0" customWidth="1"/>
    <col min="15" max="15" width="7.28125" style="0" bestFit="1" customWidth="1"/>
    <col min="16" max="16" width="5.140625" style="0" bestFit="1" customWidth="1"/>
    <col min="17" max="17" width="8.00390625" style="0" bestFit="1" customWidth="1"/>
    <col min="18" max="18" width="0.9921875" style="314" customWidth="1"/>
    <col min="19" max="19" width="10.57421875" style="0" bestFit="1" customWidth="1"/>
    <col min="20" max="20" width="7.28125" style="0" bestFit="1" customWidth="1"/>
    <col min="21" max="21" width="6.57421875" style="0" customWidth="1"/>
    <col min="22" max="22" width="7.28125" style="0" bestFit="1" customWidth="1"/>
    <col min="23" max="23" width="6.140625" style="0" customWidth="1"/>
    <col min="24" max="24" width="8.421875" style="0" bestFit="1" customWidth="1"/>
    <col min="25" max="25" width="6.140625" style="0" customWidth="1"/>
    <col min="26" max="26" width="11.140625" style="0" bestFit="1" customWidth="1"/>
    <col min="27" max="27" width="0.71875" style="314" customWidth="1"/>
    <col min="28" max="29" width="9.28125" style="0" customWidth="1"/>
  </cols>
  <sheetData>
    <row r="1" spans="17:29" ht="12.75">
      <c r="Q1" s="533"/>
      <c r="Z1" s="87"/>
      <c r="AB1" s="87"/>
      <c r="AC1" s="87"/>
    </row>
    <row r="3" spans="2:29" ht="18.75">
      <c r="B3" s="538" t="s">
        <v>444</v>
      </c>
      <c r="Q3" s="319"/>
      <c r="AB3" s="87"/>
      <c r="AC3" s="87"/>
    </row>
    <row r="4" ht="9.75" customHeight="1" thickBot="1"/>
    <row r="5" spans="1:29" ht="13.5" customHeight="1" thickBot="1">
      <c r="A5" s="1523" t="s">
        <v>264</v>
      </c>
      <c r="B5" s="1524"/>
      <c r="C5" s="1524"/>
      <c r="D5" s="1524"/>
      <c r="E5" s="1524"/>
      <c r="F5" s="1524"/>
      <c r="G5" s="1524"/>
      <c r="H5" s="1524"/>
      <c r="I5" s="1524"/>
      <c r="J5" s="1524"/>
      <c r="K5" s="1524"/>
      <c r="L5" s="1524"/>
      <c r="M5" s="1524"/>
      <c r="N5" s="1524"/>
      <c r="O5" s="1524"/>
      <c r="P5" s="1524"/>
      <c r="Q5" s="1625"/>
      <c r="R5" s="385"/>
      <c r="S5" s="1649"/>
      <c r="T5" s="1650"/>
      <c r="U5" s="1650"/>
      <c r="V5" s="1650"/>
      <c r="W5" s="1650"/>
      <c r="X5" s="1650"/>
      <c r="Y5" s="1650"/>
      <c r="Z5" s="1651"/>
      <c r="AA5" s="385"/>
      <c r="AB5" s="1626" t="s">
        <v>264</v>
      </c>
      <c r="AC5" s="1626" t="s">
        <v>264</v>
      </c>
    </row>
    <row r="6" spans="1:29" ht="18.75" customHeight="1">
      <c r="A6" s="263"/>
      <c r="B6" s="1621" t="s">
        <v>40</v>
      </c>
      <c r="C6" s="1622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57"/>
      <c r="R6" s="401"/>
      <c r="S6" s="1652" t="s">
        <v>39</v>
      </c>
      <c r="T6" s="1653"/>
      <c r="U6" s="1654"/>
      <c r="V6" s="1654"/>
      <c r="W6" s="1654"/>
      <c r="X6" s="1654"/>
      <c r="Y6" s="1654"/>
      <c r="Z6" s="1655"/>
      <c r="AA6" s="401"/>
      <c r="AB6" s="1627"/>
      <c r="AC6" s="1627"/>
    </row>
    <row r="7" spans="1:29" ht="12.75" customHeight="1">
      <c r="A7" s="264"/>
      <c r="B7" s="265" t="s">
        <v>185</v>
      </c>
      <c r="C7" s="266" t="s">
        <v>37</v>
      </c>
      <c r="D7" s="1656" t="s">
        <v>38</v>
      </c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4"/>
      <c r="R7" s="75"/>
      <c r="S7" s="1527"/>
      <c r="T7" s="1528"/>
      <c r="U7" s="1646"/>
      <c r="V7" s="1646"/>
      <c r="W7" s="1646"/>
      <c r="X7" s="1646"/>
      <c r="Y7" s="1646"/>
      <c r="Z7" s="1647"/>
      <c r="AA7" s="75"/>
      <c r="AB7" s="1627"/>
      <c r="AC7" s="1627"/>
    </row>
    <row r="8" spans="1:29" ht="12.75">
      <c r="A8" s="267"/>
      <c r="B8" s="268" t="s">
        <v>186</v>
      </c>
      <c r="C8" s="269" t="s">
        <v>184</v>
      </c>
      <c r="D8" s="270"/>
      <c r="E8" s="271" t="s">
        <v>30</v>
      </c>
      <c r="F8" s="1530">
        <v>610</v>
      </c>
      <c r="G8" s="548"/>
      <c r="H8" s="1518">
        <v>620</v>
      </c>
      <c r="I8" s="546"/>
      <c r="J8" s="1518">
        <v>630</v>
      </c>
      <c r="K8" s="546"/>
      <c r="L8" s="1518">
        <v>640</v>
      </c>
      <c r="M8" s="546"/>
      <c r="N8" s="1520">
        <v>650</v>
      </c>
      <c r="O8" s="624"/>
      <c r="P8" s="624"/>
      <c r="Q8" s="1521" t="s">
        <v>28</v>
      </c>
      <c r="R8" s="402"/>
      <c r="S8" s="1516">
        <v>711</v>
      </c>
      <c r="T8" s="548"/>
      <c r="U8" s="1518">
        <v>716</v>
      </c>
      <c r="V8" s="546"/>
      <c r="W8" s="1518">
        <v>717</v>
      </c>
      <c r="X8" s="552"/>
      <c r="Y8" s="552"/>
      <c r="Z8" s="1607" t="s">
        <v>28</v>
      </c>
      <c r="AA8" s="402"/>
      <c r="AB8" s="1627"/>
      <c r="AC8" s="1627"/>
    </row>
    <row r="9" spans="1:29" ht="13.5" thickBot="1">
      <c r="A9" s="272"/>
      <c r="B9" s="273"/>
      <c r="C9" s="274"/>
      <c r="D9" s="275"/>
      <c r="E9" s="276"/>
      <c r="F9" s="1531"/>
      <c r="G9" s="549"/>
      <c r="H9" s="1519"/>
      <c r="I9" s="547"/>
      <c r="J9" s="1519"/>
      <c r="K9" s="547"/>
      <c r="L9" s="1519"/>
      <c r="M9" s="547"/>
      <c r="N9" s="1519"/>
      <c r="O9" s="553"/>
      <c r="P9" s="553"/>
      <c r="Q9" s="1522"/>
      <c r="R9" s="402"/>
      <c r="S9" s="1517"/>
      <c r="T9" s="549"/>
      <c r="U9" s="1519"/>
      <c r="V9" s="547"/>
      <c r="W9" s="1519"/>
      <c r="X9" s="553"/>
      <c r="Y9" s="553"/>
      <c r="Z9" s="1522"/>
      <c r="AA9" s="402"/>
      <c r="AB9" s="1628"/>
      <c r="AC9" s="1628"/>
    </row>
    <row r="10" spans="1:29" ht="16.5" thickBot="1" thickTop="1">
      <c r="A10" s="168">
        <v>1</v>
      </c>
      <c r="B10" s="351" t="s">
        <v>445</v>
      </c>
      <c r="C10" s="220"/>
      <c r="D10" s="221"/>
      <c r="E10" s="222"/>
      <c r="F10" s="333">
        <f>F11</f>
        <v>0</v>
      </c>
      <c r="G10" s="801">
        <f aca="true" t="shared" si="0" ref="G10:Q11">G11</f>
        <v>0</v>
      </c>
      <c r="H10" s="333">
        <f t="shared" si="0"/>
        <v>0</v>
      </c>
      <c r="I10" s="801">
        <f t="shared" si="0"/>
        <v>0</v>
      </c>
      <c r="J10" s="333">
        <f t="shared" si="0"/>
        <v>120</v>
      </c>
      <c r="K10" s="801">
        <f t="shared" si="0"/>
        <v>3.983270264887473</v>
      </c>
      <c r="L10" s="333">
        <f t="shared" si="0"/>
        <v>0</v>
      </c>
      <c r="M10" s="801">
        <f t="shared" si="0"/>
        <v>0</v>
      </c>
      <c r="N10" s="333">
        <f t="shared" si="0"/>
        <v>0</v>
      </c>
      <c r="O10" s="801">
        <f t="shared" si="0"/>
        <v>0</v>
      </c>
      <c r="P10" s="333">
        <f t="shared" si="0"/>
        <v>120</v>
      </c>
      <c r="Q10" s="801">
        <f t="shared" si="0"/>
        <v>3.983270264887473</v>
      </c>
      <c r="R10" s="386"/>
      <c r="S10" s="283">
        <f>S11</f>
        <v>0</v>
      </c>
      <c r="T10" s="1118">
        <f aca="true" t="shared" si="1" ref="T10:X11">T11</f>
        <v>0</v>
      </c>
      <c r="U10" s="283">
        <f t="shared" si="1"/>
        <v>0</v>
      </c>
      <c r="V10" s="1118">
        <f t="shared" si="1"/>
        <v>0</v>
      </c>
      <c r="W10" s="283">
        <f t="shared" si="1"/>
        <v>2000</v>
      </c>
      <c r="X10" s="1118">
        <f t="shared" si="1"/>
        <v>66.38783774812454</v>
      </c>
      <c r="Y10" s="332">
        <f>Y11</f>
        <v>2000</v>
      </c>
      <c r="Z10" s="834">
        <f>Z11</f>
        <v>66.38783774812454</v>
      </c>
      <c r="AA10" s="386"/>
      <c r="AB10" s="224">
        <f aca="true" t="shared" si="2" ref="AB10:AC16">P10+Y10</f>
        <v>2120</v>
      </c>
      <c r="AC10" s="1126">
        <f t="shared" si="2"/>
        <v>70.37110801301202</v>
      </c>
    </row>
    <row r="11" spans="1:29" ht="13.5" thickTop="1">
      <c r="A11" s="169">
        <f>A10+1</f>
        <v>2</v>
      </c>
      <c r="B11" s="277">
        <v>1</v>
      </c>
      <c r="C11" s="278" t="s">
        <v>208</v>
      </c>
      <c r="D11" s="279"/>
      <c r="E11" s="280"/>
      <c r="F11" s="316">
        <f>F12</f>
        <v>0</v>
      </c>
      <c r="G11" s="802">
        <f t="shared" si="0"/>
        <v>0</v>
      </c>
      <c r="H11" s="316">
        <f t="shared" si="0"/>
        <v>0</v>
      </c>
      <c r="I11" s="802">
        <f t="shared" si="0"/>
        <v>0</v>
      </c>
      <c r="J11" s="316">
        <f t="shared" si="0"/>
        <v>120</v>
      </c>
      <c r="K11" s="802">
        <f t="shared" si="0"/>
        <v>3.983270264887473</v>
      </c>
      <c r="L11" s="316">
        <f t="shared" si="0"/>
        <v>0</v>
      </c>
      <c r="M11" s="802">
        <f t="shared" si="0"/>
        <v>0</v>
      </c>
      <c r="N11" s="316">
        <f t="shared" si="0"/>
        <v>0</v>
      </c>
      <c r="O11" s="802">
        <f t="shared" si="0"/>
        <v>0</v>
      </c>
      <c r="P11" s="316">
        <f t="shared" si="0"/>
        <v>120</v>
      </c>
      <c r="Q11" s="802">
        <f t="shared" si="0"/>
        <v>3.983270264887473</v>
      </c>
      <c r="R11" s="336"/>
      <c r="S11" s="323">
        <f>S12</f>
        <v>0</v>
      </c>
      <c r="T11" s="1119">
        <f>T12</f>
        <v>0</v>
      </c>
      <c r="U11" s="323">
        <f>T12</f>
        <v>0</v>
      </c>
      <c r="V11" s="1119">
        <f t="shared" si="1"/>
        <v>0</v>
      </c>
      <c r="W11" s="323">
        <f t="shared" si="1"/>
        <v>2000</v>
      </c>
      <c r="X11" s="1119">
        <f t="shared" si="1"/>
        <v>66.38783774812454</v>
      </c>
      <c r="Y11" s="331">
        <f>Y12</f>
        <v>2000</v>
      </c>
      <c r="Z11" s="835">
        <f>T11+V11+X11</f>
        <v>66.38783774812454</v>
      </c>
      <c r="AA11" s="336"/>
      <c r="AB11" s="317">
        <f t="shared" si="2"/>
        <v>2120</v>
      </c>
      <c r="AC11" s="863">
        <f t="shared" si="2"/>
        <v>70.37110801301202</v>
      </c>
    </row>
    <row r="12" spans="1:29" ht="12.75">
      <c r="A12" s="169">
        <f>A11+1</f>
        <v>3</v>
      </c>
      <c r="B12" s="172"/>
      <c r="C12" s="231" t="s">
        <v>446</v>
      </c>
      <c r="D12" s="230" t="s">
        <v>4</v>
      </c>
      <c r="E12" s="289"/>
      <c r="F12" s="184">
        <f>SUM(F13:F16)</f>
        <v>0</v>
      </c>
      <c r="G12" s="1079">
        <f aca="true" t="shared" si="3" ref="G12:Q12">SUM(G13:G16)</f>
        <v>0</v>
      </c>
      <c r="H12" s="184">
        <f t="shared" si="3"/>
        <v>0</v>
      </c>
      <c r="I12" s="1079">
        <f t="shared" si="3"/>
        <v>0</v>
      </c>
      <c r="J12" s="184">
        <f t="shared" si="3"/>
        <v>120</v>
      </c>
      <c r="K12" s="1079">
        <f t="shared" si="3"/>
        <v>3.983270264887473</v>
      </c>
      <c r="L12" s="184">
        <f t="shared" si="3"/>
        <v>0</v>
      </c>
      <c r="M12" s="1079">
        <f t="shared" si="3"/>
        <v>0</v>
      </c>
      <c r="N12" s="184">
        <f t="shared" si="3"/>
        <v>0</v>
      </c>
      <c r="O12" s="1079">
        <f t="shared" si="3"/>
        <v>0</v>
      </c>
      <c r="P12" s="184">
        <f t="shared" si="3"/>
        <v>120</v>
      </c>
      <c r="Q12" s="1079">
        <f t="shared" si="3"/>
        <v>3.983270264887473</v>
      </c>
      <c r="R12" s="387"/>
      <c r="S12" s="182">
        <f aca="true" t="shared" si="4" ref="S12:X12">SUM(S13:S16)</f>
        <v>0</v>
      </c>
      <c r="T12" s="1089">
        <f t="shared" si="4"/>
        <v>0</v>
      </c>
      <c r="U12" s="182">
        <f t="shared" si="4"/>
        <v>0</v>
      </c>
      <c r="V12" s="1089">
        <f t="shared" si="4"/>
        <v>0</v>
      </c>
      <c r="W12" s="182">
        <f t="shared" si="4"/>
        <v>2000</v>
      </c>
      <c r="X12" s="1089">
        <f t="shared" si="4"/>
        <v>66.38783774812454</v>
      </c>
      <c r="Y12" s="1171">
        <f>S12+U12+W12</f>
        <v>2000</v>
      </c>
      <c r="Z12" s="836">
        <f>SUM(Z13:Z16)</f>
        <v>66.38783774812454</v>
      </c>
      <c r="AA12" s="387"/>
      <c r="AB12" s="197">
        <f t="shared" si="2"/>
        <v>2120</v>
      </c>
      <c r="AC12" s="864">
        <f t="shared" si="2"/>
        <v>70.37110801301202</v>
      </c>
    </row>
    <row r="13" spans="1:29" ht="12.75">
      <c r="A13" s="169">
        <f>A12+1</f>
        <v>4</v>
      </c>
      <c r="B13" s="172"/>
      <c r="C13" s="80"/>
      <c r="D13" s="6" t="s">
        <v>31</v>
      </c>
      <c r="E13" s="175" t="s">
        <v>447</v>
      </c>
      <c r="F13" s="35"/>
      <c r="G13" s="1172">
        <f>F13/30.126</f>
        <v>0</v>
      </c>
      <c r="H13" s="35"/>
      <c r="I13" s="649">
        <f>H13/30.126</f>
        <v>0</v>
      </c>
      <c r="J13" s="7">
        <v>80</v>
      </c>
      <c r="K13" s="656">
        <f>J13/30.126</f>
        <v>2.655513509924982</v>
      </c>
      <c r="L13" s="10"/>
      <c r="M13" s="649">
        <f>L13/30.126</f>
        <v>0</v>
      </c>
      <c r="N13" s="10"/>
      <c r="O13" s="661">
        <f>N13/30.126</f>
        <v>0</v>
      </c>
      <c r="P13" s="11">
        <f aca="true" t="shared" si="5" ref="P13:Q16">F13+H13+J13+L13</f>
        <v>80</v>
      </c>
      <c r="Q13" s="666">
        <f t="shared" si="5"/>
        <v>2.655513509924982</v>
      </c>
      <c r="R13" s="228"/>
      <c r="S13" s="29"/>
      <c r="T13" s="644">
        <f>S13/30.126</f>
        <v>0</v>
      </c>
      <c r="U13" s="10"/>
      <c r="V13" s="649">
        <f>U13/30.126</f>
        <v>0</v>
      </c>
      <c r="W13" s="10"/>
      <c r="X13" s="1113">
        <f>W13/30.126</f>
        <v>0</v>
      </c>
      <c r="Y13" s="17">
        <f>S13+U13+W13</f>
        <v>0</v>
      </c>
      <c r="Z13" s="1097">
        <f>Y13/30.126</f>
        <v>0</v>
      </c>
      <c r="AA13" s="228"/>
      <c r="AB13" s="189">
        <f t="shared" si="2"/>
        <v>80</v>
      </c>
      <c r="AC13" s="674">
        <f t="shared" si="2"/>
        <v>2.655513509924982</v>
      </c>
    </row>
    <row r="14" spans="1:29" ht="12.75">
      <c r="A14" s="169">
        <f>A13+1</f>
        <v>5</v>
      </c>
      <c r="B14" s="172"/>
      <c r="C14" s="80"/>
      <c r="D14" s="6" t="s">
        <v>32</v>
      </c>
      <c r="E14" s="175" t="s">
        <v>448</v>
      </c>
      <c r="F14" s="35"/>
      <c r="G14" s="1172">
        <f>F14/30.126</f>
        <v>0</v>
      </c>
      <c r="H14" s="35"/>
      <c r="I14" s="649">
        <f>H14/30.126</f>
        <v>0</v>
      </c>
      <c r="J14" s="7">
        <v>10</v>
      </c>
      <c r="K14" s="656">
        <f>J14/30.126</f>
        <v>0.3319391887406227</v>
      </c>
      <c r="L14" s="10"/>
      <c r="M14" s="649">
        <f>L14/30.126</f>
        <v>0</v>
      </c>
      <c r="N14" s="10"/>
      <c r="O14" s="661">
        <f>N14/30.126</f>
        <v>0</v>
      </c>
      <c r="P14" s="11">
        <f t="shared" si="5"/>
        <v>10</v>
      </c>
      <c r="Q14" s="666">
        <f t="shared" si="5"/>
        <v>0.3319391887406227</v>
      </c>
      <c r="R14" s="228"/>
      <c r="S14" s="29"/>
      <c r="T14" s="644">
        <f>S14/30.126</f>
        <v>0</v>
      </c>
      <c r="U14" s="10"/>
      <c r="V14" s="649">
        <f>U14/30.126</f>
        <v>0</v>
      </c>
      <c r="W14" s="10"/>
      <c r="X14" s="1113">
        <f>W14/30.126</f>
        <v>0</v>
      </c>
      <c r="Y14" s="17">
        <f>S14+U14+W14</f>
        <v>0</v>
      </c>
      <c r="Z14" s="1097">
        <f>Y14/30.126</f>
        <v>0</v>
      </c>
      <c r="AA14" s="228"/>
      <c r="AB14" s="189">
        <f t="shared" si="2"/>
        <v>10</v>
      </c>
      <c r="AC14" s="674">
        <f t="shared" si="2"/>
        <v>0.3319391887406227</v>
      </c>
    </row>
    <row r="15" spans="1:29" ht="12.75">
      <c r="A15" s="169">
        <v>6</v>
      </c>
      <c r="B15" s="165"/>
      <c r="C15" s="196"/>
      <c r="D15" s="6" t="s">
        <v>33</v>
      </c>
      <c r="E15" s="175" t="s">
        <v>449</v>
      </c>
      <c r="F15" s="35"/>
      <c r="G15" s="1172">
        <f>F15/30.126</f>
        <v>0</v>
      </c>
      <c r="H15" s="35"/>
      <c r="I15" s="649">
        <f>H15/30.126</f>
        <v>0</v>
      </c>
      <c r="J15" s="181">
        <v>30</v>
      </c>
      <c r="K15" s="656">
        <f>J15/30.126</f>
        <v>0.9958175662218681</v>
      </c>
      <c r="L15" s="35"/>
      <c r="M15" s="649">
        <f>L15/30.126</f>
        <v>0</v>
      </c>
      <c r="N15" s="10"/>
      <c r="O15" s="661">
        <f>N15/30.126</f>
        <v>0</v>
      </c>
      <c r="P15" s="11">
        <f t="shared" si="5"/>
        <v>30</v>
      </c>
      <c r="Q15" s="666">
        <f t="shared" si="5"/>
        <v>0.9958175662218681</v>
      </c>
      <c r="R15" s="228"/>
      <c r="S15" s="31"/>
      <c r="T15" s="644">
        <f>S15/30.126</f>
        <v>0</v>
      </c>
      <c r="U15" s="18"/>
      <c r="V15" s="649">
        <f>U15/30.126</f>
        <v>0</v>
      </c>
      <c r="W15" s="16"/>
      <c r="X15" s="1113">
        <f>W15/30.126</f>
        <v>0</v>
      </c>
      <c r="Y15" s="17">
        <f>S15+U15+W15</f>
        <v>0</v>
      </c>
      <c r="Z15" s="1097">
        <f>Y15/30.126</f>
        <v>0</v>
      </c>
      <c r="AA15" s="228"/>
      <c r="AB15" s="189">
        <f t="shared" si="2"/>
        <v>30</v>
      </c>
      <c r="AC15" s="674">
        <f t="shared" si="2"/>
        <v>0.9958175662218681</v>
      </c>
    </row>
    <row r="16" spans="1:29" ht="13.5" thickBot="1">
      <c r="A16" s="169">
        <f>A15+1</f>
        <v>7</v>
      </c>
      <c r="B16" s="165"/>
      <c r="C16" s="325"/>
      <c r="D16" s="6" t="s">
        <v>34</v>
      </c>
      <c r="E16" s="469" t="s">
        <v>450</v>
      </c>
      <c r="F16" s="35"/>
      <c r="G16" s="1172">
        <f>F16/30.126</f>
        <v>0</v>
      </c>
      <c r="H16" s="35"/>
      <c r="I16" s="649">
        <f>H16/30.126</f>
        <v>0</v>
      </c>
      <c r="J16" s="181"/>
      <c r="K16" s="656">
        <f>J16/30.126</f>
        <v>0</v>
      </c>
      <c r="L16" s="35"/>
      <c r="M16" s="649">
        <f>L16/30.126</f>
        <v>0</v>
      </c>
      <c r="N16" s="10"/>
      <c r="O16" s="661">
        <f>N16/30.126</f>
        <v>0</v>
      </c>
      <c r="P16" s="11">
        <f t="shared" si="5"/>
        <v>0</v>
      </c>
      <c r="Q16" s="666">
        <f t="shared" si="5"/>
        <v>0</v>
      </c>
      <c r="R16" s="228"/>
      <c r="S16" s="32"/>
      <c r="T16" s="1080">
        <f>S16/30.126</f>
        <v>0</v>
      </c>
      <c r="U16" s="217"/>
      <c r="V16" s="1081">
        <f>U16/30.126</f>
        <v>0</v>
      </c>
      <c r="W16" s="26">
        <v>2000</v>
      </c>
      <c r="X16" s="1094">
        <f>W16/30.126</f>
        <v>66.38783774812454</v>
      </c>
      <c r="Y16" s="1093">
        <f>S16+U16+W16</f>
        <v>2000</v>
      </c>
      <c r="Z16" s="1085">
        <f>Y16/30.126</f>
        <v>66.38783774812454</v>
      </c>
      <c r="AA16" s="1100"/>
      <c r="AB16" s="218">
        <f t="shared" si="2"/>
        <v>2000</v>
      </c>
      <c r="AC16" s="1098">
        <f t="shared" si="2"/>
        <v>66.38783774812454</v>
      </c>
    </row>
    <row r="17" spans="1:29" s="314" customFormat="1" ht="15">
      <c r="A17" s="286"/>
      <c r="B17" s="312"/>
      <c r="C17" s="313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</row>
    <row r="18" spans="6:29" ht="13.5" thickBot="1">
      <c r="F18" s="287"/>
      <c r="G18" s="287"/>
      <c r="H18" s="287"/>
      <c r="I18" s="287"/>
      <c r="J18" s="539"/>
      <c r="K18" s="539"/>
      <c r="L18" s="539"/>
      <c r="M18" s="539"/>
      <c r="N18" s="539"/>
      <c r="O18" s="539"/>
      <c r="P18" s="539"/>
      <c r="Q18" s="540"/>
      <c r="R18" s="400"/>
      <c r="S18" s="540"/>
      <c r="T18" s="540"/>
      <c r="U18" s="540"/>
      <c r="V18" s="540"/>
      <c r="W18" s="540"/>
      <c r="X18" s="540"/>
      <c r="Y18" s="540"/>
      <c r="Z18" s="540"/>
      <c r="AA18" s="400"/>
      <c r="AB18" s="540"/>
      <c r="AC18" s="540"/>
    </row>
    <row r="19" spans="1:29" ht="13.5" thickBot="1">
      <c r="A19" s="1523" t="s">
        <v>345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625"/>
      <c r="R19" s="385"/>
      <c r="S19" s="1649"/>
      <c r="T19" s="1650"/>
      <c r="U19" s="1650"/>
      <c r="V19" s="1650"/>
      <c r="W19" s="1650"/>
      <c r="X19" s="1650"/>
      <c r="Y19" s="1650"/>
      <c r="Z19" s="1651"/>
      <c r="AA19" s="385"/>
      <c r="AB19" s="1626" t="s">
        <v>345</v>
      </c>
      <c r="AC19" s="1626" t="s">
        <v>345</v>
      </c>
    </row>
    <row r="20" spans="1:29" ht="15">
      <c r="A20" s="263"/>
      <c r="B20" s="1621" t="s">
        <v>40</v>
      </c>
      <c r="C20" s="1622"/>
      <c r="D20" s="1622"/>
      <c r="E20" s="1622"/>
      <c r="F20" s="1622"/>
      <c r="G20" s="1622"/>
      <c r="H20" s="1622"/>
      <c r="I20" s="1622"/>
      <c r="J20" s="1622"/>
      <c r="K20" s="1622"/>
      <c r="L20" s="1622"/>
      <c r="M20" s="1622"/>
      <c r="N20" s="1622"/>
      <c r="O20" s="1622"/>
      <c r="P20" s="1622"/>
      <c r="Q20" s="1657"/>
      <c r="R20" s="401"/>
      <c r="S20" s="1652" t="s">
        <v>39</v>
      </c>
      <c r="T20" s="1653"/>
      <c r="U20" s="1654"/>
      <c r="V20" s="1654"/>
      <c r="W20" s="1654"/>
      <c r="X20" s="1654"/>
      <c r="Y20" s="1654"/>
      <c r="Z20" s="1655"/>
      <c r="AA20" s="401"/>
      <c r="AB20" s="1627"/>
      <c r="AC20" s="1627"/>
    </row>
    <row r="21" spans="1:29" ht="15">
      <c r="A21" s="264"/>
      <c r="B21" s="265" t="s">
        <v>185</v>
      </c>
      <c r="C21" s="266" t="s">
        <v>37</v>
      </c>
      <c r="D21" s="1656" t="s">
        <v>38</v>
      </c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4"/>
      <c r="R21" s="75"/>
      <c r="S21" s="1527"/>
      <c r="T21" s="1528"/>
      <c r="U21" s="1646"/>
      <c r="V21" s="1646"/>
      <c r="W21" s="1646"/>
      <c r="X21" s="1646"/>
      <c r="Y21" s="1646"/>
      <c r="Z21" s="1647"/>
      <c r="AA21" s="75"/>
      <c r="AB21" s="1627"/>
      <c r="AC21" s="1627"/>
    </row>
    <row r="22" spans="1:29" ht="12.75">
      <c r="A22" s="267"/>
      <c r="B22" s="268" t="s">
        <v>186</v>
      </c>
      <c r="C22" s="269" t="s">
        <v>184</v>
      </c>
      <c r="D22" s="270"/>
      <c r="E22" s="271" t="s">
        <v>30</v>
      </c>
      <c r="F22" s="1530">
        <v>610</v>
      </c>
      <c r="G22" s="548"/>
      <c r="H22" s="1518">
        <v>620</v>
      </c>
      <c r="I22" s="546"/>
      <c r="J22" s="1518">
        <v>630</v>
      </c>
      <c r="K22" s="546"/>
      <c r="L22" s="1518">
        <v>640</v>
      </c>
      <c r="M22" s="546"/>
      <c r="N22" s="1520">
        <v>650</v>
      </c>
      <c r="O22" s="624"/>
      <c r="P22" s="624"/>
      <c r="Q22" s="1521" t="s">
        <v>28</v>
      </c>
      <c r="R22" s="402"/>
      <c r="S22" s="1516">
        <v>711</v>
      </c>
      <c r="T22" s="548"/>
      <c r="U22" s="1518">
        <v>716</v>
      </c>
      <c r="V22" s="546"/>
      <c r="W22" s="1518">
        <v>717</v>
      </c>
      <c r="X22" s="552"/>
      <c r="Y22" s="552"/>
      <c r="Z22" s="1607" t="s">
        <v>28</v>
      </c>
      <c r="AA22" s="402"/>
      <c r="AB22" s="1627"/>
      <c r="AC22" s="1627"/>
    </row>
    <row r="23" spans="1:29" ht="13.5" thickBot="1">
      <c r="A23" s="272"/>
      <c r="B23" s="273"/>
      <c r="C23" s="274"/>
      <c r="D23" s="275"/>
      <c r="E23" s="276"/>
      <c r="F23" s="1531"/>
      <c r="G23" s="549"/>
      <c r="H23" s="1519"/>
      <c r="I23" s="547"/>
      <c r="J23" s="1519"/>
      <c r="K23" s="547"/>
      <c r="L23" s="1519"/>
      <c r="M23" s="547"/>
      <c r="N23" s="1519"/>
      <c r="O23" s="553"/>
      <c r="P23" s="553"/>
      <c r="Q23" s="1522"/>
      <c r="R23" s="402"/>
      <c r="S23" s="1517"/>
      <c r="T23" s="549"/>
      <c r="U23" s="1519"/>
      <c r="V23" s="547"/>
      <c r="W23" s="1519"/>
      <c r="X23" s="553"/>
      <c r="Y23" s="553"/>
      <c r="Z23" s="1522"/>
      <c r="AA23" s="402"/>
      <c r="AB23" s="1628"/>
      <c r="AC23" s="1628"/>
    </row>
    <row r="24" spans="1:29" ht="16.5" thickBot="1" thickTop="1">
      <c r="A24" s="168">
        <v>1</v>
      </c>
      <c r="B24" s="351" t="s">
        <v>445</v>
      </c>
      <c r="C24" s="220"/>
      <c r="D24" s="221"/>
      <c r="E24" s="222"/>
      <c r="F24" s="333">
        <f aca="true" t="shared" si="6" ref="F24:Q25">F25</f>
        <v>0</v>
      </c>
      <c r="G24" s="801">
        <f t="shared" si="6"/>
        <v>0</v>
      </c>
      <c r="H24" s="333">
        <f t="shared" si="6"/>
        <v>0</v>
      </c>
      <c r="I24" s="801">
        <f t="shared" si="6"/>
        <v>0</v>
      </c>
      <c r="J24" s="333">
        <f t="shared" si="6"/>
        <v>120</v>
      </c>
      <c r="K24" s="801">
        <f t="shared" si="6"/>
        <v>3.983270264887473</v>
      </c>
      <c r="L24" s="333">
        <f t="shared" si="6"/>
        <v>0</v>
      </c>
      <c r="M24" s="801">
        <f t="shared" si="6"/>
        <v>0</v>
      </c>
      <c r="N24" s="333">
        <f t="shared" si="6"/>
        <v>0</v>
      </c>
      <c r="O24" s="801">
        <f t="shared" si="6"/>
        <v>0</v>
      </c>
      <c r="P24" s="333">
        <f t="shared" si="6"/>
        <v>120</v>
      </c>
      <c r="Q24" s="801">
        <f t="shared" si="6"/>
        <v>3.983270264887473</v>
      </c>
      <c r="R24" s="386"/>
      <c r="S24" s="283">
        <f aca="true" t="shared" si="7" ref="S24:Z24">S25</f>
        <v>0</v>
      </c>
      <c r="T24" s="1118">
        <f t="shared" si="7"/>
        <v>0</v>
      </c>
      <c r="U24" s="283">
        <f t="shared" si="7"/>
        <v>0</v>
      </c>
      <c r="V24" s="1118">
        <f t="shared" si="7"/>
        <v>0</v>
      </c>
      <c r="W24" s="283">
        <f t="shared" si="7"/>
        <v>0</v>
      </c>
      <c r="X24" s="1118">
        <f t="shared" si="7"/>
        <v>0</v>
      </c>
      <c r="Y24" s="332">
        <f t="shared" si="7"/>
        <v>0</v>
      </c>
      <c r="Z24" s="834">
        <f t="shared" si="7"/>
        <v>0</v>
      </c>
      <c r="AA24" s="386"/>
      <c r="AB24" s="224">
        <f aca="true" t="shared" si="8" ref="AB24:AC30">P24+Y24</f>
        <v>120</v>
      </c>
      <c r="AC24" s="1126">
        <f t="shared" si="8"/>
        <v>3.983270264887473</v>
      </c>
    </row>
    <row r="25" spans="1:29" ht="13.5" thickTop="1">
      <c r="A25" s="169">
        <f>A24+1</f>
        <v>2</v>
      </c>
      <c r="B25" s="277">
        <v>1</v>
      </c>
      <c r="C25" s="278" t="s">
        <v>208</v>
      </c>
      <c r="D25" s="279"/>
      <c r="E25" s="280"/>
      <c r="F25" s="316">
        <f t="shared" si="6"/>
        <v>0</v>
      </c>
      <c r="G25" s="802">
        <f t="shared" si="6"/>
        <v>0</v>
      </c>
      <c r="H25" s="316">
        <f t="shared" si="6"/>
        <v>0</v>
      </c>
      <c r="I25" s="802">
        <f t="shared" si="6"/>
        <v>0</v>
      </c>
      <c r="J25" s="316">
        <f t="shared" si="6"/>
        <v>120</v>
      </c>
      <c r="K25" s="802">
        <f t="shared" si="6"/>
        <v>3.983270264887473</v>
      </c>
      <c r="L25" s="316">
        <f t="shared" si="6"/>
        <v>0</v>
      </c>
      <c r="M25" s="802">
        <f t="shared" si="6"/>
        <v>0</v>
      </c>
      <c r="N25" s="316">
        <f t="shared" si="6"/>
        <v>0</v>
      </c>
      <c r="O25" s="802">
        <f t="shared" si="6"/>
        <v>0</v>
      </c>
      <c r="P25" s="316">
        <f t="shared" si="6"/>
        <v>120</v>
      </c>
      <c r="Q25" s="802">
        <f t="shared" si="6"/>
        <v>3.983270264887473</v>
      </c>
      <c r="R25" s="336"/>
      <c r="S25" s="323">
        <f>S26</f>
        <v>0</v>
      </c>
      <c r="T25" s="1119">
        <f>T26</f>
        <v>0</v>
      </c>
      <c r="U25" s="323">
        <f>T26</f>
        <v>0</v>
      </c>
      <c r="V25" s="1119">
        <f>V26</f>
        <v>0</v>
      </c>
      <c r="W25" s="323">
        <f>W26</f>
        <v>0</v>
      </c>
      <c r="X25" s="1119">
        <f>X26</f>
        <v>0</v>
      </c>
      <c r="Y25" s="331">
        <f>Y26</f>
        <v>0</v>
      </c>
      <c r="Z25" s="835">
        <f>T25+V25+X25</f>
        <v>0</v>
      </c>
      <c r="AA25" s="336"/>
      <c r="AB25" s="317">
        <f t="shared" si="8"/>
        <v>120</v>
      </c>
      <c r="AC25" s="863">
        <f t="shared" si="8"/>
        <v>3.983270264887473</v>
      </c>
    </row>
    <row r="26" spans="1:29" ht="12.75">
      <c r="A26" s="169">
        <f>A25+1</f>
        <v>3</v>
      </c>
      <c r="B26" s="172"/>
      <c r="C26" s="231" t="s">
        <v>446</v>
      </c>
      <c r="D26" s="230" t="s">
        <v>4</v>
      </c>
      <c r="E26" s="289"/>
      <c r="F26" s="184">
        <f aca="true" t="shared" si="9" ref="F26:Q26">SUM(F27:F30)</f>
        <v>0</v>
      </c>
      <c r="G26" s="1079">
        <f t="shared" si="9"/>
        <v>0</v>
      </c>
      <c r="H26" s="184">
        <f t="shared" si="9"/>
        <v>0</v>
      </c>
      <c r="I26" s="1079">
        <f t="shared" si="9"/>
        <v>0</v>
      </c>
      <c r="J26" s="184">
        <f t="shared" si="9"/>
        <v>120</v>
      </c>
      <c r="K26" s="1079">
        <f t="shared" si="9"/>
        <v>3.983270264887473</v>
      </c>
      <c r="L26" s="184">
        <f t="shared" si="9"/>
        <v>0</v>
      </c>
      <c r="M26" s="1079">
        <f t="shared" si="9"/>
        <v>0</v>
      </c>
      <c r="N26" s="184">
        <f t="shared" si="9"/>
        <v>0</v>
      </c>
      <c r="O26" s="1079">
        <f t="shared" si="9"/>
        <v>0</v>
      </c>
      <c r="P26" s="184">
        <f t="shared" si="9"/>
        <v>120</v>
      </c>
      <c r="Q26" s="1079">
        <f t="shared" si="9"/>
        <v>3.983270264887473</v>
      </c>
      <c r="R26" s="387"/>
      <c r="S26" s="182">
        <f aca="true" t="shared" si="10" ref="S26:X26">SUM(S27:S30)</f>
        <v>0</v>
      </c>
      <c r="T26" s="1089">
        <f t="shared" si="10"/>
        <v>0</v>
      </c>
      <c r="U26" s="182">
        <f t="shared" si="10"/>
        <v>0</v>
      </c>
      <c r="V26" s="1089">
        <f t="shared" si="10"/>
        <v>0</v>
      </c>
      <c r="W26" s="182">
        <f t="shared" si="10"/>
        <v>0</v>
      </c>
      <c r="X26" s="1089">
        <f t="shared" si="10"/>
        <v>0</v>
      </c>
      <c r="Y26" s="1171">
        <f>S26+U26+W26</f>
        <v>0</v>
      </c>
      <c r="Z26" s="836">
        <f>SUM(Z27:Z30)</f>
        <v>0</v>
      </c>
      <c r="AA26" s="387"/>
      <c r="AB26" s="197">
        <f t="shared" si="8"/>
        <v>120</v>
      </c>
      <c r="AC26" s="864">
        <f t="shared" si="8"/>
        <v>3.983270264887473</v>
      </c>
    </row>
    <row r="27" spans="1:29" ht="12.75">
      <c r="A27" s="169">
        <f>A26+1</f>
        <v>4</v>
      </c>
      <c r="B27" s="172"/>
      <c r="C27" s="80"/>
      <c r="D27" s="6" t="s">
        <v>31</v>
      </c>
      <c r="E27" s="175" t="s">
        <v>447</v>
      </c>
      <c r="F27" s="35"/>
      <c r="G27" s="1172">
        <f>F27/30.126</f>
        <v>0</v>
      </c>
      <c r="H27" s="35"/>
      <c r="I27" s="649">
        <f>H27/30.126</f>
        <v>0</v>
      </c>
      <c r="J27" s="7">
        <v>80</v>
      </c>
      <c r="K27" s="656">
        <f>J27/30.126</f>
        <v>2.655513509924982</v>
      </c>
      <c r="L27" s="10"/>
      <c r="M27" s="649">
        <f>L27/30.126</f>
        <v>0</v>
      </c>
      <c r="N27" s="10"/>
      <c r="O27" s="661">
        <f>N27/30.126</f>
        <v>0</v>
      </c>
      <c r="P27" s="11">
        <f aca="true" t="shared" si="11" ref="P27:Q30">F27+H27+J27+L27</f>
        <v>80</v>
      </c>
      <c r="Q27" s="666">
        <f t="shared" si="11"/>
        <v>2.655513509924982</v>
      </c>
      <c r="R27" s="228"/>
      <c r="S27" s="29"/>
      <c r="T27" s="644">
        <f>S27/30.126</f>
        <v>0</v>
      </c>
      <c r="U27" s="10"/>
      <c r="V27" s="649">
        <f>U27/30.126</f>
        <v>0</v>
      </c>
      <c r="W27" s="10"/>
      <c r="X27" s="1113">
        <f>W27/30.126</f>
        <v>0</v>
      </c>
      <c r="Y27" s="17">
        <f>S27+U27+W27</f>
        <v>0</v>
      </c>
      <c r="Z27" s="1097">
        <f>Y27/30.126</f>
        <v>0</v>
      </c>
      <c r="AA27" s="228"/>
      <c r="AB27" s="189">
        <f t="shared" si="8"/>
        <v>80</v>
      </c>
      <c r="AC27" s="674">
        <f t="shared" si="8"/>
        <v>2.655513509924982</v>
      </c>
    </row>
    <row r="28" spans="1:29" ht="12.75">
      <c r="A28" s="169">
        <f>A27+1</f>
        <v>5</v>
      </c>
      <c r="B28" s="172"/>
      <c r="C28" s="80"/>
      <c r="D28" s="6" t="s">
        <v>32</v>
      </c>
      <c r="E28" s="175" t="s">
        <v>448</v>
      </c>
      <c r="F28" s="35"/>
      <c r="G28" s="1172">
        <f>F28/30.126</f>
        <v>0</v>
      </c>
      <c r="H28" s="35"/>
      <c r="I28" s="649">
        <f>H28/30.126</f>
        <v>0</v>
      </c>
      <c r="J28" s="7">
        <v>10</v>
      </c>
      <c r="K28" s="656">
        <f>J28/30.126</f>
        <v>0.3319391887406227</v>
      </c>
      <c r="L28" s="10"/>
      <c r="M28" s="649">
        <f>L28/30.126</f>
        <v>0</v>
      </c>
      <c r="N28" s="10"/>
      <c r="O28" s="661">
        <f>N28/30.126</f>
        <v>0</v>
      </c>
      <c r="P28" s="11">
        <f t="shared" si="11"/>
        <v>10</v>
      </c>
      <c r="Q28" s="666">
        <f t="shared" si="11"/>
        <v>0.3319391887406227</v>
      </c>
      <c r="R28" s="228"/>
      <c r="S28" s="29"/>
      <c r="T28" s="644">
        <f>S28/30.126</f>
        <v>0</v>
      </c>
      <c r="U28" s="10"/>
      <c r="V28" s="649">
        <f>U28/30.126</f>
        <v>0</v>
      </c>
      <c r="W28" s="10"/>
      <c r="X28" s="1113">
        <f>W28/30.126</f>
        <v>0</v>
      </c>
      <c r="Y28" s="17">
        <f>S28+U28+W28</f>
        <v>0</v>
      </c>
      <c r="Z28" s="1097">
        <f>Y28/30.126</f>
        <v>0</v>
      </c>
      <c r="AA28" s="228"/>
      <c r="AB28" s="189">
        <f t="shared" si="8"/>
        <v>10</v>
      </c>
      <c r="AC28" s="674">
        <f t="shared" si="8"/>
        <v>0.3319391887406227</v>
      </c>
    </row>
    <row r="29" spans="1:29" ht="12.75">
      <c r="A29" s="169">
        <v>6</v>
      </c>
      <c r="B29" s="165"/>
      <c r="C29" s="196"/>
      <c r="D29" s="6" t="s">
        <v>33</v>
      </c>
      <c r="E29" s="175" t="s">
        <v>449</v>
      </c>
      <c r="F29" s="35"/>
      <c r="G29" s="1172">
        <f>F29/30.126</f>
        <v>0</v>
      </c>
      <c r="H29" s="35"/>
      <c r="I29" s="649">
        <f>H29/30.126</f>
        <v>0</v>
      </c>
      <c r="J29" s="181">
        <v>30</v>
      </c>
      <c r="K29" s="656">
        <f>J29/30.126</f>
        <v>0.9958175662218681</v>
      </c>
      <c r="L29" s="35"/>
      <c r="M29" s="649">
        <f>L29/30.126</f>
        <v>0</v>
      </c>
      <c r="N29" s="10"/>
      <c r="O29" s="661">
        <f>N29/30.126</f>
        <v>0</v>
      </c>
      <c r="P29" s="11">
        <f t="shared" si="11"/>
        <v>30</v>
      </c>
      <c r="Q29" s="666">
        <f t="shared" si="11"/>
        <v>0.9958175662218681</v>
      </c>
      <c r="R29" s="228"/>
      <c r="S29" s="31"/>
      <c r="T29" s="644">
        <f>S29/30.126</f>
        <v>0</v>
      </c>
      <c r="U29" s="18"/>
      <c r="V29" s="649">
        <f>U29/30.126</f>
        <v>0</v>
      </c>
      <c r="W29" s="16"/>
      <c r="X29" s="1113">
        <f>W29/30.126</f>
        <v>0</v>
      </c>
      <c r="Y29" s="17">
        <f>S29+U29+W29</f>
        <v>0</v>
      </c>
      <c r="Z29" s="1097">
        <f>Y29/30.126</f>
        <v>0</v>
      </c>
      <c r="AA29" s="228"/>
      <c r="AB29" s="189">
        <f t="shared" si="8"/>
        <v>30</v>
      </c>
      <c r="AC29" s="674">
        <f t="shared" si="8"/>
        <v>0.9958175662218681</v>
      </c>
    </row>
    <row r="30" spans="1:29" ht="13.5" thickBot="1">
      <c r="A30" s="169">
        <f>A29+1</f>
        <v>7</v>
      </c>
      <c r="B30" s="165"/>
      <c r="C30" s="325"/>
      <c r="D30" s="6" t="s">
        <v>34</v>
      </c>
      <c r="E30" s="469" t="s">
        <v>450</v>
      </c>
      <c r="F30" s="35"/>
      <c r="G30" s="1172">
        <f>F30/30.126</f>
        <v>0</v>
      </c>
      <c r="H30" s="35"/>
      <c r="I30" s="649">
        <f>H30/30.126</f>
        <v>0</v>
      </c>
      <c r="J30" s="181"/>
      <c r="K30" s="656">
        <f>J30/30.126</f>
        <v>0</v>
      </c>
      <c r="L30" s="35"/>
      <c r="M30" s="649">
        <f>L30/30.126</f>
        <v>0</v>
      </c>
      <c r="N30" s="10"/>
      <c r="O30" s="661">
        <f>N30/30.126</f>
        <v>0</v>
      </c>
      <c r="P30" s="11">
        <f t="shared" si="11"/>
        <v>0</v>
      </c>
      <c r="Q30" s="666">
        <f t="shared" si="11"/>
        <v>0</v>
      </c>
      <c r="R30" s="228"/>
      <c r="S30" s="32"/>
      <c r="T30" s="1080">
        <f>S30/30.126</f>
        <v>0</v>
      </c>
      <c r="U30" s="217"/>
      <c r="V30" s="1081">
        <f>U30/30.126</f>
        <v>0</v>
      </c>
      <c r="W30" s="26">
        <v>0</v>
      </c>
      <c r="X30" s="1094">
        <f>W30/30.126</f>
        <v>0</v>
      </c>
      <c r="Y30" s="1093">
        <f>S30+U30+W30</f>
        <v>0</v>
      </c>
      <c r="Z30" s="1085">
        <f>Y30/30.126</f>
        <v>0</v>
      </c>
      <c r="AA30" s="1100"/>
      <c r="AB30" s="218">
        <f t="shared" si="8"/>
        <v>0</v>
      </c>
      <c r="AC30" s="1098">
        <f t="shared" si="8"/>
        <v>0</v>
      </c>
    </row>
    <row r="32" ht="13.5" thickBot="1"/>
    <row r="33" spans="1:29" ht="13.5" thickBot="1">
      <c r="A33" s="1523" t="s">
        <v>346</v>
      </c>
      <c r="B33" s="1524"/>
      <c r="C33" s="1524"/>
      <c r="D33" s="1524"/>
      <c r="E33" s="1524"/>
      <c r="F33" s="1524"/>
      <c r="G33" s="1524"/>
      <c r="H33" s="1524"/>
      <c r="I33" s="1524"/>
      <c r="J33" s="1524"/>
      <c r="K33" s="1524"/>
      <c r="L33" s="1524"/>
      <c r="M33" s="1524"/>
      <c r="N33" s="1524"/>
      <c r="O33" s="1524"/>
      <c r="P33" s="1524"/>
      <c r="Q33" s="1625"/>
      <c r="R33" s="385"/>
      <c r="S33" s="1649"/>
      <c r="T33" s="1650"/>
      <c r="U33" s="1650"/>
      <c r="V33" s="1650"/>
      <c r="W33" s="1650"/>
      <c r="X33" s="1650"/>
      <c r="Y33" s="1650"/>
      <c r="Z33" s="1651"/>
      <c r="AA33" s="385"/>
      <c r="AB33" s="1626" t="s">
        <v>346</v>
      </c>
      <c r="AC33" s="1626" t="s">
        <v>346</v>
      </c>
    </row>
    <row r="34" spans="1:29" ht="15">
      <c r="A34" s="263"/>
      <c r="B34" s="1621" t="s">
        <v>40</v>
      </c>
      <c r="C34" s="1622"/>
      <c r="D34" s="1622"/>
      <c r="E34" s="1622"/>
      <c r="F34" s="1622"/>
      <c r="G34" s="1622"/>
      <c r="H34" s="1622"/>
      <c r="I34" s="1622"/>
      <c r="J34" s="1622"/>
      <c r="K34" s="1622"/>
      <c r="L34" s="1622"/>
      <c r="M34" s="1622"/>
      <c r="N34" s="1622"/>
      <c r="O34" s="1622"/>
      <c r="P34" s="1622"/>
      <c r="Q34" s="1657"/>
      <c r="R34" s="401"/>
      <c r="S34" s="1652" t="s">
        <v>39</v>
      </c>
      <c r="T34" s="1653"/>
      <c r="U34" s="1654"/>
      <c r="V34" s="1654"/>
      <c r="W34" s="1654"/>
      <c r="X34" s="1654"/>
      <c r="Y34" s="1654"/>
      <c r="Z34" s="1655"/>
      <c r="AA34" s="401"/>
      <c r="AB34" s="1627"/>
      <c r="AC34" s="1627"/>
    </row>
    <row r="35" spans="1:29" ht="15">
      <c r="A35" s="264"/>
      <c r="B35" s="265" t="s">
        <v>185</v>
      </c>
      <c r="C35" s="266" t="s">
        <v>37</v>
      </c>
      <c r="D35" s="1656" t="s">
        <v>38</v>
      </c>
      <c r="E35" s="1643"/>
      <c r="F35" s="1643"/>
      <c r="G35" s="1643"/>
      <c r="H35" s="1643"/>
      <c r="I35" s="1643"/>
      <c r="J35" s="1643"/>
      <c r="K35" s="1643"/>
      <c r="L35" s="1643"/>
      <c r="M35" s="1643"/>
      <c r="N35" s="1643"/>
      <c r="O35" s="1643"/>
      <c r="P35" s="1643"/>
      <c r="Q35" s="1644"/>
      <c r="R35" s="75"/>
      <c r="S35" s="1527"/>
      <c r="T35" s="1528"/>
      <c r="U35" s="1646"/>
      <c r="V35" s="1646"/>
      <c r="W35" s="1646"/>
      <c r="X35" s="1646"/>
      <c r="Y35" s="1646"/>
      <c r="Z35" s="1647"/>
      <c r="AA35" s="75"/>
      <c r="AB35" s="1627"/>
      <c r="AC35" s="1627"/>
    </row>
    <row r="36" spans="1:29" ht="12.75">
      <c r="A36" s="267"/>
      <c r="B36" s="268" t="s">
        <v>186</v>
      </c>
      <c r="C36" s="269" t="s">
        <v>184</v>
      </c>
      <c r="D36" s="270"/>
      <c r="E36" s="271" t="s">
        <v>30</v>
      </c>
      <c r="F36" s="1530">
        <v>610</v>
      </c>
      <c r="G36" s="548"/>
      <c r="H36" s="1518">
        <v>620</v>
      </c>
      <c r="I36" s="546"/>
      <c r="J36" s="1518">
        <v>630</v>
      </c>
      <c r="K36" s="546"/>
      <c r="L36" s="1518">
        <v>640</v>
      </c>
      <c r="M36" s="546"/>
      <c r="N36" s="1520">
        <v>650</v>
      </c>
      <c r="O36" s="624"/>
      <c r="P36" s="624"/>
      <c r="Q36" s="1521" t="s">
        <v>28</v>
      </c>
      <c r="R36" s="402"/>
      <c r="S36" s="1516">
        <v>711</v>
      </c>
      <c r="T36" s="548"/>
      <c r="U36" s="1518">
        <v>716</v>
      </c>
      <c r="V36" s="546"/>
      <c r="W36" s="1518">
        <v>717</v>
      </c>
      <c r="X36" s="552"/>
      <c r="Y36" s="552"/>
      <c r="Z36" s="1607" t="s">
        <v>28</v>
      </c>
      <c r="AA36" s="402"/>
      <c r="AB36" s="1627"/>
      <c r="AC36" s="1627"/>
    </row>
    <row r="37" spans="1:29" ht="13.5" thickBot="1">
      <c r="A37" s="272"/>
      <c r="B37" s="273"/>
      <c r="C37" s="274"/>
      <c r="D37" s="275"/>
      <c r="E37" s="276"/>
      <c r="F37" s="1531"/>
      <c r="G37" s="549"/>
      <c r="H37" s="1519"/>
      <c r="I37" s="547"/>
      <c r="J37" s="1519"/>
      <c r="K37" s="547"/>
      <c r="L37" s="1519"/>
      <c r="M37" s="547"/>
      <c r="N37" s="1519"/>
      <c r="O37" s="553"/>
      <c r="P37" s="553"/>
      <c r="Q37" s="1522"/>
      <c r="R37" s="402"/>
      <c r="S37" s="1517"/>
      <c r="T37" s="549"/>
      <c r="U37" s="1519"/>
      <c r="V37" s="547"/>
      <c r="W37" s="1519"/>
      <c r="X37" s="553"/>
      <c r="Y37" s="553"/>
      <c r="Z37" s="1522"/>
      <c r="AA37" s="402"/>
      <c r="AB37" s="1628"/>
      <c r="AC37" s="1628"/>
    </row>
    <row r="38" spans="1:29" ht="16.5" thickBot="1" thickTop="1">
      <c r="A38" s="168">
        <v>1</v>
      </c>
      <c r="B38" s="351" t="s">
        <v>445</v>
      </c>
      <c r="C38" s="220"/>
      <c r="D38" s="221"/>
      <c r="E38" s="222"/>
      <c r="F38" s="333">
        <f aca="true" t="shared" si="12" ref="F38:Q39">F39</f>
        <v>0</v>
      </c>
      <c r="G38" s="801">
        <f t="shared" si="12"/>
        <v>0</v>
      </c>
      <c r="H38" s="333">
        <f t="shared" si="12"/>
        <v>0</v>
      </c>
      <c r="I38" s="801">
        <f t="shared" si="12"/>
        <v>0</v>
      </c>
      <c r="J38" s="333">
        <f t="shared" si="12"/>
        <v>120</v>
      </c>
      <c r="K38" s="801">
        <f t="shared" si="12"/>
        <v>3.983270264887473</v>
      </c>
      <c r="L38" s="333">
        <f t="shared" si="12"/>
        <v>0</v>
      </c>
      <c r="M38" s="801">
        <f t="shared" si="12"/>
        <v>0</v>
      </c>
      <c r="N38" s="333">
        <f t="shared" si="12"/>
        <v>0</v>
      </c>
      <c r="O38" s="801">
        <f t="shared" si="12"/>
        <v>0</v>
      </c>
      <c r="P38" s="333">
        <f t="shared" si="12"/>
        <v>120</v>
      </c>
      <c r="Q38" s="801">
        <f t="shared" si="12"/>
        <v>3.983270264887473</v>
      </c>
      <c r="R38" s="386"/>
      <c r="S38" s="283">
        <f aca="true" t="shared" si="13" ref="S38:Z38">S39</f>
        <v>0</v>
      </c>
      <c r="T38" s="1118">
        <f t="shared" si="13"/>
        <v>0</v>
      </c>
      <c r="U38" s="283">
        <f t="shared" si="13"/>
        <v>0</v>
      </c>
      <c r="V38" s="1118">
        <f t="shared" si="13"/>
        <v>0</v>
      </c>
      <c r="W38" s="283">
        <f t="shared" si="13"/>
        <v>0</v>
      </c>
      <c r="X38" s="1118">
        <f t="shared" si="13"/>
        <v>0</v>
      </c>
      <c r="Y38" s="332">
        <f t="shared" si="13"/>
        <v>0</v>
      </c>
      <c r="Z38" s="834">
        <f t="shared" si="13"/>
        <v>0</v>
      </c>
      <c r="AA38" s="386"/>
      <c r="AB38" s="224">
        <f aca="true" t="shared" si="14" ref="AB38:AC44">P38+Y38</f>
        <v>120</v>
      </c>
      <c r="AC38" s="1126">
        <f t="shared" si="14"/>
        <v>3.983270264887473</v>
      </c>
    </row>
    <row r="39" spans="1:29" ht="13.5" thickTop="1">
      <c r="A39" s="169">
        <f>A38+1</f>
        <v>2</v>
      </c>
      <c r="B39" s="277">
        <v>1</v>
      </c>
      <c r="C39" s="278" t="s">
        <v>208</v>
      </c>
      <c r="D39" s="279"/>
      <c r="E39" s="280"/>
      <c r="F39" s="316">
        <f t="shared" si="12"/>
        <v>0</v>
      </c>
      <c r="G39" s="802">
        <f t="shared" si="12"/>
        <v>0</v>
      </c>
      <c r="H39" s="316">
        <f t="shared" si="12"/>
        <v>0</v>
      </c>
      <c r="I39" s="802">
        <f t="shared" si="12"/>
        <v>0</v>
      </c>
      <c r="J39" s="316">
        <f t="shared" si="12"/>
        <v>120</v>
      </c>
      <c r="K39" s="802">
        <f t="shared" si="12"/>
        <v>3.983270264887473</v>
      </c>
      <c r="L39" s="316">
        <f t="shared" si="12"/>
        <v>0</v>
      </c>
      <c r="M39" s="802">
        <f t="shared" si="12"/>
        <v>0</v>
      </c>
      <c r="N39" s="316">
        <f t="shared" si="12"/>
        <v>0</v>
      </c>
      <c r="O39" s="802">
        <f t="shared" si="12"/>
        <v>0</v>
      </c>
      <c r="P39" s="316">
        <f t="shared" si="12"/>
        <v>120</v>
      </c>
      <c r="Q39" s="802">
        <f t="shared" si="12"/>
        <v>3.983270264887473</v>
      </c>
      <c r="R39" s="336"/>
      <c r="S39" s="323">
        <f>S40</f>
        <v>0</v>
      </c>
      <c r="T39" s="1119">
        <f>T40</f>
        <v>0</v>
      </c>
      <c r="U39" s="323">
        <f>T40</f>
        <v>0</v>
      </c>
      <c r="V39" s="1119">
        <f>V40</f>
        <v>0</v>
      </c>
      <c r="W39" s="323">
        <f>W40</f>
        <v>0</v>
      </c>
      <c r="X39" s="1119">
        <f>X40</f>
        <v>0</v>
      </c>
      <c r="Y39" s="331">
        <f>Y40</f>
        <v>0</v>
      </c>
      <c r="Z39" s="835">
        <f>T39+V39+X39</f>
        <v>0</v>
      </c>
      <c r="AA39" s="336"/>
      <c r="AB39" s="317">
        <f t="shared" si="14"/>
        <v>120</v>
      </c>
      <c r="AC39" s="863">
        <f t="shared" si="14"/>
        <v>3.983270264887473</v>
      </c>
    </row>
    <row r="40" spans="1:29" ht="12.75">
      <c r="A40" s="169">
        <f>A39+1</f>
        <v>3</v>
      </c>
      <c r="B40" s="172"/>
      <c r="C40" s="231" t="s">
        <v>446</v>
      </c>
      <c r="D40" s="230" t="s">
        <v>4</v>
      </c>
      <c r="E40" s="289"/>
      <c r="F40" s="184">
        <f aca="true" t="shared" si="15" ref="F40:Q40">SUM(F41:F44)</f>
        <v>0</v>
      </c>
      <c r="G40" s="1079">
        <f t="shared" si="15"/>
        <v>0</v>
      </c>
      <c r="H40" s="184">
        <f t="shared" si="15"/>
        <v>0</v>
      </c>
      <c r="I40" s="1079">
        <f t="shared" si="15"/>
        <v>0</v>
      </c>
      <c r="J40" s="184">
        <f t="shared" si="15"/>
        <v>120</v>
      </c>
      <c r="K40" s="1079">
        <f t="shared" si="15"/>
        <v>3.983270264887473</v>
      </c>
      <c r="L40" s="184">
        <f t="shared" si="15"/>
        <v>0</v>
      </c>
      <c r="M40" s="1079">
        <f t="shared" si="15"/>
        <v>0</v>
      </c>
      <c r="N40" s="184">
        <f t="shared" si="15"/>
        <v>0</v>
      </c>
      <c r="O40" s="1079">
        <f t="shared" si="15"/>
        <v>0</v>
      </c>
      <c r="P40" s="184">
        <f t="shared" si="15"/>
        <v>120</v>
      </c>
      <c r="Q40" s="1079">
        <f t="shared" si="15"/>
        <v>3.983270264887473</v>
      </c>
      <c r="R40" s="387"/>
      <c r="S40" s="182">
        <f aca="true" t="shared" si="16" ref="S40:X40">SUM(S41:S44)</f>
        <v>0</v>
      </c>
      <c r="T40" s="1089">
        <f t="shared" si="16"/>
        <v>0</v>
      </c>
      <c r="U40" s="182">
        <f t="shared" si="16"/>
        <v>0</v>
      </c>
      <c r="V40" s="1089">
        <f t="shared" si="16"/>
        <v>0</v>
      </c>
      <c r="W40" s="182">
        <f t="shared" si="16"/>
        <v>0</v>
      </c>
      <c r="X40" s="1089">
        <f t="shared" si="16"/>
        <v>0</v>
      </c>
      <c r="Y40" s="1171">
        <f>S40+U40+W40</f>
        <v>0</v>
      </c>
      <c r="Z40" s="836">
        <f>SUM(Z41:Z44)</f>
        <v>0</v>
      </c>
      <c r="AA40" s="387"/>
      <c r="AB40" s="197">
        <f t="shared" si="14"/>
        <v>120</v>
      </c>
      <c r="AC40" s="864">
        <f t="shared" si="14"/>
        <v>3.983270264887473</v>
      </c>
    </row>
    <row r="41" spans="1:29" ht="12.75">
      <c r="A41" s="169">
        <f>A40+1</f>
        <v>4</v>
      </c>
      <c r="B41" s="172"/>
      <c r="C41" s="80"/>
      <c r="D41" s="6" t="s">
        <v>31</v>
      </c>
      <c r="E41" s="175" t="s">
        <v>447</v>
      </c>
      <c r="F41" s="35"/>
      <c r="G41" s="1172">
        <f>F41/30.126</f>
        <v>0</v>
      </c>
      <c r="H41" s="35"/>
      <c r="I41" s="649">
        <f>H41/30.126</f>
        <v>0</v>
      </c>
      <c r="J41" s="7">
        <v>80</v>
      </c>
      <c r="K41" s="656">
        <f>J41/30.126</f>
        <v>2.655513509924982</v>
      </c>
      <c r="L41" s="10"/>
      <c r="M41" s="649">
        <f>L41/30.126</f>
        <v>0</v>
      </c>
      <c r="N41" s="10"/>
      <c r="O41" s="661">
        <f>N41/30.126</f>
        <v>0</v>
      </c>
      <c r="P41" s="11">
        <f aca="true" t="shared" si="17" ref="P41:Q44">F41+H41+J41+L41</f>
        <v>80</v>
      </c>
      <c r="Q41" s="666">
        <f t="shared" si="17"/>
        <v>2.655513509924982</v>
      </c>
      <c r="R41" s="228"/>
      <c r="S41" s="29"/>
      <c r="T41" s="644">
        <f>S41/30.126</f>
        <v>0</v>
      </c>
      <c r="U41" s="10"/>
      <c r="V41" s="649">
        <f>U41/30.126</f>
        <v>0</v>
      </c>
      <c r="W41" s="10"/>
      <c r="X41" s="1113">
        <f>W41/30.126</f>
        <v>0</v>
      </c>
      <c r="Y41" s="17">
        <f>S41+U41+W41</f>
        <v>0</v>
      </c>
      <c r="Z41" s="1097">
        <f>Y41/30.126</f>
        <v>0</v>
      </c>
      <c r="AA41" s="228"/>
      <c r="AB41" s="189">
        <f t="shared" si="14"/>
        <v>80</v>
      </c>
      <c r="AC41" s="674">
        <f t="shared" si="14"/>
        <v>2.655513509924982</v>
      </c>
    </row>
    <row r="42" spans="1:29" ht="12.75">
      <c r="A42" s="169">
        <f>A41+1</f>
        <v>5</v>
      </c>
      <c r="B42" s="172"/>
      <c r="C42" s="80"/>
      <c r="D42" s="6" t="s">
        <v>32</v>
      </c>
      <c r="E42" s="175" t="s">
        <v>448</v>
      </c>
      <c r="F42" s="35"/>
      <c r="G42" s="1172">
        <f>F42/30.126</f>
        <v>0</v>
      </c>
      <c r="H42" s="35"/>
      <c r="I42" s="649">
        <f>H42/30.126</f>
        <v>0</v>
      </c>
      <c r="J42" s="7">
        <v>10</v>
      </c>
      <c r="K42" s="656">
        <f>J42/30.126</f>
        <v>0.3319391887406227</v>
      </c>
      <c r="L42" s="10"/>
      <c r="M42" s="649">
        <f>L42/30.126</f>
        <v>0</v>
      </c>
      <c r="N42" s="10"/>
      <c r="O42" s="661">
        <f>N42/30.126</f>
        <v>0</v>
      </c>
      <c r="P42" s="11">
        <f t="shared" si="17"/>
        <v>10</v>
      </c>
      <c r="Q42" s="666">
        <f t="shared" si="17"/>
        <v>0.3319391887406227</v>
      </c>
      <c r="R42" s="228"/>
      <c r="S42" s="29"/>
      <c r="T42" s="644">
        <f>S42/30.126</f>
        <v>0</v>
      </c>
      <c r="U42" s="10"/>
      <c r="V42" s="649">
        <f>U42/30.126</f>
        <v>0</v>
      </c>
      <c r="W42" s="10"/>
      <c r="X42" s="1113">
        <f>W42/30.126</f>
        <v>0</v>
      </c>
      <c r="Y42" s="17">
        <f>S42+U42+W42</f>
        <v>0</v>
      </c>
      <c r="Z42" s="1097">
        <f>Y42/30.126</f>
        <v>0</v>
      </c>
      <c r="AA42" s="228"/>
      <c r="AB42" s="189">
        <f t="shared" si="14"/>
        <v>10</v>
      </c>
      <c r="AC42" s="674">
        <f t="shared" si="14"/>
        <v>0.3319391887406227</v>
      </c>
    </row>
    <row r="43" spans="1:29" ht="12.75">
      <c r="A43" s="169">
        <v>6</v>
      </c>
      <c r="B43" s="165"/>
      <c r="C43" s="196"/>
      <c r="D43" s="6" t="s">
        <v>33</v>
      </c>
      <c r="E43" s="175" t="s">
        <v>449</v>
      </c>
      <c r="F43" s="35"/>
      <c r="G43" s="1172">
        <f>F43/30.126</f>
        <v>0</v>
      </c>
      <c r="H43" s="35"/>
      <c r="I43" s="649">
        <f>H43/30.126</f>
        <v>0</v>
      </c>
      <c r="J43" s="181">
        <v>30</v>
      </c>
      <c r="K43" s="656">
        <f>J43/30.126</f>
        <v>0.9958175662218681</v>
      </c>
      <c r="L43" s="35"/>
      <c r="M43" s="649">
        <f>L43/30.126</f>
        <v>0</v>
      </c>
      <c r="N43" s="10"/>
      <c r="O43" s="661">
        <f>N43/30.126</f>
        <v>0</v>
      </c>
      <c r="P43" s="11">
        <f t="shared" si="17"/>
        <v>30</v>
      </c>
      <c r="Q43" s="666">
        <f t="shared" si="17"/>
        <v>0.9958175662218681</v>
      </c>
      <c r="R43" s="228"/>
      <c r="S43" s="31"/>
      <c r="T43" s="644">
        <f>S43/30.126</f>
        <v>0</v>
      </c>
      <c r="U43" s="18"/>
      <c r="V43" s="649">
        <f>U43/30.126</f>
        <v>0</v>
      </c>
      <c r="W43" s="16"/>
      <c r="X43" s="1113">
        <f>W43/30.126</f>
        <v>0</v>
      </c>
      <c r="Y43" s="17">
        <f>S43+U43+W43</f>
        <v>0</v>
      </c>
      <c r="Z43" s="1097">
        <f>Y43/30.126</f>
        <v>0</v>
      </c>
      <c r="AA43" s="228"/>
      <c r="AB43" s="189">
        <f t="shared" si="14"/>
        <v>30</v>
      </c>
      <c r="AC43" s="674">
        <f t="shared" si="14"/>
        <v>0.9958175662218681</v>
      </c>
    </row>
    <row r="44" spans="1:29" ht="13.5" thickBot="1">
      <c r="A44" s="169">
        <f>A43+1</f>
        <v>7</v>
      </c>
      <c r="B44" s="165"/>
      <c r="C44" s="325"/>
      <c r="D44" s="6" t="s">
        <v>34</v>
      </c>
      <c r="E44" s="469" t="s">
        <v>450</v>
      </c>
      <c r="F44" s="35"/>
      <c r="G44" s="1172">
        <f>F44/30.126</f>
        <v>0</v>
      </c>
      <c r="H44" s="35"/>
      <c r="I44" s="649">
        <f>H44/30.126</f>
        <v>0</v>
      </c>
      <c r="J44" s="181"/>
      <c r="K44" s="656">
        <f>J44/30.126</f>
        <v>0</v>
      </c>
      <c r="L44" s="35"/>
      <c r="M44" s="649">
        <f>L44/30.126</f>
        <v>0</v>
      </c>
      <c r="N44" s="10"/>
      <c r="O44" s="661">
        <f>N44/30.126</f>
        <v>0</v>
      </c>
      <c r="P44" s="11">
        <f t="shared" si="17"/>
        <v>0</v>
      </c>
      <c r="Q44" s="666">
        <f t="shared" si="17"/>
        <v>0</v>
      </c>
      <c r="R44" s="228"/>
      <c r="S44" s="32"/>
      <c r="T44" s="1080">
        <f>S44/30.126</f>
        <v>0</v>
      </c>
      <c r="U44" s="217"/>
      <c r="V44" s="1081">
        <f>U44/30.126</f>
        <v>0</v>
      </c>
      <c r="W44" s="26">
        <v>0</v>
      </c>
      <c r="X44" s="1094">
        <f>W44/30.126</f>
        <v>0</v>
      </c>
      <c r="Y44" s="1093">
        <f>S44+U44+W44</f>
        <v>0</v>
      </c>
      <c r="Z44" s="1085">
        <f>Y44/30.126</f>
        <v>0</v>
      </c>
      <c r="AA44" s="1100"/>
      <c r="AB44" s="218">
        <f t="shared" si="14"/>
        <v>0</v>
      </c>
      <c r="AC44" s="1098">
        <f t="shared" si="14"/>
        <v>0</v>
      </c>
    </row>
  </sheetData>
  <sheetProtection/>
  <mergeCells count="54">
    <mergeCell ref="AC33:AC37"/>
    <mergeCell ref="B34:Q34"/>
    <mergeCell ref="S34:Z34"/>
    <mergeCell ref="D35:Q35"/>
    <mergeCell ref="S35:Z35"/>
    <mergeCell ref="F36:F37"/>
    <mergeCell ref="H36:H37"/>
    <mergeCell ref="J36:J37"/>
    <mergeCell ref="L36:L37"/>
    <mergeCell ref="N36:N37"/>
    <mergeCell ref="Z22:Z23"/>
    <mergeCell ref="A33:Q33"/>
    <mergeCell ref="S33:Z33"/>
    <mergeCell ref="S22:S23"/>
    <mergeCell ref="H22:H23"/>
    <mergeCell ref="J22:J23"/>
    <mergeCell ref="L22:L23"/>
    <mergeCell ref="N22:N23"/>
    <mergeCell ref="F22:F23"/>
    <mergeCell ref="Q22:Q23"/>
    <mergeCell ref="Z36:Z37"/>
    <mergeCell ref="AB33:AB37"/>
    <mergeCell ref="Q36:Q37"/>
    <mergeCell ref="S36:S37"/>
    <mergeCell ref="U36:U37"/>
    <mergeCell ref="W36:W37"/>
    <mergeCell ref="AC5:AC9"/>
    <mergeCell ref="A19:Q19"/>
    <mergeCell ref="S19:Z19"/>
    <mergeCell ref="AB19:AB23"/>
    <mergeCell ref="AC19:AC23"/>
    <mergeCell ref="B20:Q20"/>
    <mergeCell ref="S20:Z20"/>
    <mergeCell ref="D21:Q21"/>
    <mergeCell ref="S21:Z21"/>
    <mergeCell ref="U22:U23"/>
    <mergeCell ref="A5:Q5"/>
    <mergeCell ref="D7:Q7"/>
    <mergeCell ref="Q8:Q9"/>
    <mergeCell ref="Z8:Z9"/>
    <mergeCell ref="W8:W9"/>
    <mergeCell ref="U8:U9"/>
    <mergeCell ref="S8:S9"/>
    <mergeCell ref="B6:Q6"/>
    <mergeCell ref="W22:W23"/>
    <mergeCell ref="AB5:AB9"/>
    <mergeCell ref="F8:F9"/>
    <mergeCell ref="H8:H9"/>
    <mergeCell ref="J8:J9"/>
    <mergeCell ref="L8:L9"/>
    <mergeCell ref="N8:N9"/>
    <mergeCell ref="S5:Z5"/>
    <mergeCell ref="S6:Z6"/>
    <mergeCell ref="S7:Z7"/>
  </mergeCells>
  <printOptions/>
  <pageMargins left="0.7874015748031497" right="0.7480314960629921" top="0.7086614173228347" bottom="0.5118110236220472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8">
      <selection activeCell="J14" sqref="J14"/>
    </sheetView>
  </sheetViews>
  <sheetFormatPr defaultColWidth="9.140625" defaultRowHeight="12.75"/>
  <cols>
    <col min="1" max="1" width="12.57421875" style="0" customWidth="1"/>
    <col min="4" max="4" width="5.00390625" style="0" bestFit="1" customWidth="1"/>
    <col min="5" max="11" width="4.28125" style="0" customWidth="1"/>
  </cols>
  <sheetData>
    <row r="1" ht="18.75">
      <c r="A1" s="538" t="s">
        <v>528</v>
      </c>
    </row>
    <row r="3" spans="1:6" ht="20.25">
      <c r="A3" s="595" t="s">
        <v>266</v>
      </c>
      <c r="B3" s="593" t="s">
        <v>529</v>
      </c>
      <c r="C3" s="593"/>
      <c r="D3" s="593"/>
      <c r="E3" s="593"/>
      <c r="F3" s="626"/>
    </row>
    <row r="4" spans="1:6" ht="12.75">
      <c r="A4" s="593"/>
      <c r="B4" s="593"/>
      <c r="C4" s="593"/>
      <c r="D4" s="593"/>
      <c r="E4" s="593"/>
      <c r="F4" s="626"/>
    </row>
    <row r="5" spans="1:5" ht="12.75">
      <c r="A5" s="1056"/>
      <c r="B5" s="1056"/>
      <c r="C5" s="1056"/>
      <c r="D5" s="1056"/>
      <c r="E5" s="1056"/>
    </row>
    <row r="6" spans="1:5" ht="15.75">
      <c r="A6" s="570"/>
      <c r="B6" s="570"/>
      <c r="C6" s="570"/>
      <c r="D6" s="570"/>
      <c r="E6" s="570"/>
    </row>
    <row r="7" spans="1:5" ht="21" thickBot="1">
      <c r="A7" s="1059"/>
      <c r="B7" s="1058"/>
      <c r="C7" s="1058"/>
      <c r="D7" s="1058"/>
      <c r="E7" s="1058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534</v>
      </c>
      <c r="B9" s="781">
        <v>70.37</v>
      </c>
      <c r="C9" s="781">
        <v>3.98</v>
      </c>
      <c r="D9" s="1483">
        <v>3.98</v>
      </c>
      <c r="F9" s="696" t="s">
        <v>536</v>
      </c>
    </row>
    <row r="10" spans="1:6" ht="17.25" thickBot="1">
      <c r="A10" s="702" t="s">
        <v>288</v>
      </c>
      <c r="B10" s="577"/>
      <c r="C10" s="577"/>
      <c r="D10" s="1484"/>
      <c r="F10" s="696" t="s">
        <v>537</v>
      </c>
    </row>
    <row r="11" spans="1:6" ht="27" thickTop="1">
      <c r="A11" s="705" t="s">
        <v>535</v>
      </c>
      <c r="B11" s="684"/>
      <c r="C11" s="684"/>
      <c r="D11" s="1485"/>
      <c r="F11" s="696" t="s">
        <v>538</v>
      </c>
    </row>
    <row r="12" spans="1:4" ht="17.25" thickBot="1">
      <c r="A12" s="702" t="s">
        <v>327</v>
      </c>
      <c r="B12" s="1487">
        <v>2120</v>
      </c>
      <c r="C12" s="577">
        <v>120</v>
      </c>
      <c r="D12" s="1486">
        <v>120</v>
      </c>
    </row>
    <row r="13" ht="13.5" thickTop="1"/>
    <row r="14" ht="13.5" thickBot="1"/>
    <row r="15" spans="1:11" ht="14.25" thickBot="1" thickTop="1">
      <c r="A15" s="580" t="s">
        <v>297</v>
      </c>
      <c r="B15" s="1587" t="s">
        <v>533</v>
      </c>
      <c r="C15" s="1588"/>
      <c r="D15" s="1588"/>
      <c r="E15" s="1588"/>
      <c r="F15" s="1588"/>
      <c r="G15" s="1588"/>
      <c r="H15" s="1588"/>
      <c r="I15" s="1588"/>
      <c r="J15" s="1588"/>
      <c r="K15" s="1589"/>
    </row>
    <row r="16" spans="1:11" ht="13.5" thickBot="1">
      <c r="A16" s="776" t="s">
        <v>272</v>
      </c>
      <c r="B16" s="1590" t="s">
        <v>532</v>
      </c>
      <c r="C16" s="1591"/>
      <c r="D16" s="1591"/>
      <c r="E16" s="1591"/>
      <c r="F16" s="1591"/>
      <c r="G16" s="1591"/>
      <c r="H16" s="1591"/>
      <c r="I16" s="1591"/>
      <c r="J16" s="1591"/>
      <c r="K16" s="1592"/>
    </row>
    <row r="17" spans="1:11" ht="26.25" thickBot="1">
      <c r="A17" s="1488" t="s">
        <v>273</v>
      </c>
      <c r="B17" s="1658" t="s">
        <v>274</v>
      </c>
      <c r="C17" s="1659"/>
      <c r="D17" s="1660" t="s">
        <v>531</v>
      </c>
      <c r="E17" s="1661"/>
      <c r="F17" s="1661"/>
      <c r="G17" s="1661"/>
      <c r="H17" s="1661"/>
      <c r="I17" s="1661"/>
      <c r="J17" s="1661"/>
      <c r="K17" s="1662"/>
    </row>
    <row r="18" spans="1:5" ht="14.25" thickBot="1">
      <c r="A18" s="590" t="s">
        <v>275</v>
      </c>
      <c r="B18" s="588" t="s">
        <v>276</v>
      </c>
      <c r="C18" s="591" t="s">
        <v>277</v>
      </c>
      <c r="D18" s="591" t="s">
        <v>278</v>
      </c>
      <c r="E18" s="586"/>
    </row>
    <row r="19" spans="1:5" ht="26.25" thickBot="1">
      <c r="A19" s="590" t="s">
        <v>279</v>
      </c>
      <c r="B19" s="591">
        <v>15</v>
      </c>
      <c r="C19" s="591">
        <v>15</v>
      </c>
      <c r="D19" s="591">
        <v>15</v>
      </c>
      <c r="E19" s="586"/>
    </row>
    <row r="20" spans="1:5" ht="26.25" thickBot="1">
      <c r="A20" s="590" t="s">
        <v>283</v>
      </c>
      <c r="B20" s="591"/>
      <c r="C20" s="591"/>
      <c r="D20" s="591"/>
      <c r="E20" s="586"/>
    </row>
    <row r="21" spans="1:11" ht="26.25" thickBot="1">
      <c r="A21" s="1488" t="s">
        <v>273</v>
      </c>
      <c r="B21" s="1658" t="s">
        <v>274</v>
      </c>
      <c r="C21" s="1659"/>
      <c r="D21" s="1660" t="s">
        <v>530</v>
      </c>
      <c r="E21" s="1661"/>
      <c r="F21" s="1661"/>
      <c r="G21" s="1661"/>
      <c r="H21" s="1661"/>
      <c r="I21" s="1661"/>
      <c r="J21" s="1661"/>
      <c r="K21" s="1662"/>
    </row>
    <row r="22" spans="1:4" ht="14.25" thickBot="1">
      <c r="A22" s="590" t="s">
        <v>275</v>
      </c>
      <c r="B22" s="588" t="s">
        <v>276</v>
      </c>
      <c r="C22" s="591" t="s">
        <v>277</v>
      </c>
      <c r="D22" s="591" t="s">
        <v>278</v>
      </c>
    </row>
    <row r="23" spans="1:4" ht="26.25" thickBot="1">
      <c r="A23" s="590" t="s">
        <v>279</v>
      </c>
      <c r="B23" s="591">
        <v>3</v>
      </c>
      <c r="C23" s="591">
        <v>3</v>
      </c>
      <c r="D23" s="591">
        <v>3</v>
      </c>
    </row>
    <row r="24" spans="1:4" ht="26.25" thickBot="1">
      <c r="A24" s="590" t="s">
        <v>283</v>
      </c>
      <c r="B24" s="591"/>
      <c r="C24" s="591"/>
      <c r="D24" s="591"/>
    </row>
  </sheetData>
  <sheetProtection/>
  <mergeCells count="6">
    <mergeCell ref="B21:C21"/>
    <mergeCell ref="D21:K21"/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="88" zoomScaleNormal="88" zoomScalePageLayoutView="0" workbookViewId="0" topLeftCell="F1">
      <selection activeCell="A2" sqref="A2:AC35"/>
    </sheetView>
  </sheetViews>
  <sheetFormatPr defaultColWidth="9.140625" defaultRowHeight="12.75"/>
  <cols>
    <col min="1" max="1" width="3.8515625" style="1176" customWidth="1"/>
    <col min="2" max="2" width="3.421875" style="1175" customWidth="1"/>
    <col min="3" max="3" width="7.28125" style="1173" customWidth="1"/>
    <col min="4" max="4" width="2.28125" style="1173" customWidth="1"/>
    <col min="5" max="5" width="43.00390625" style="1173" customWidth="1"/>
    <col min="6" max="6" width="6.57421875" style="1173" customWidth="1"/>
    <col min="7" max="7" width="7.28125" style="1173" bestFit="1" customWidth="1"/>
    <col min="8" max="8" width="6.57421875" style="1173" customWidth="1"/>
    <col min="9" max="9" width="7.28125" style="1173" bestFit="1" customWidth="1"/>
    <col min="10" max="14" width="7.28125" style="1173" customWidth="1"/>
    <col min="15" max="15" width="8.00390625" style="1173" bestFit="1" customWidth="1"/>
    <col min="16" max="16" width="0.9921875" style="1174" customWidth="1"/>
    <col min="17" max="17" width="4.421875" style="1173" customWidth="1"/>
    <col min="18" max="18" width="7.28125" style="1173" bestFit="1" customWidth="1"/>
    <col min="19" max="19" width="3.57421875" style="1173" bestFit="1" customWidth="1"/>
    <col min="20" max="20" width="7.28125" style="1173" bestFit="1" customWidth="1"/>
    <col min="21" max="21" width="3.57421875" style="1173" bestFit="1" customWidth="1"/>
    <col min="22" max="22" width="7.28125" style="1173" bestFit="1" customWidth="1"/>
    <col min="23" max="23" width="3.57421875" style="1173" bestFit="1" customWidth="1"/>
    <col min="24" max="24" width="7.7109375" style="1173" customWidth="1"/>
    <col min="25" max="25" width="4.7109375" style="1173" bestFit="1" customWidth="1"/>
    <col min="26" max="26" width="7.7109375" style="1173" customWidth="1"/>
    <col min="27" max="27" width="1.1484375" style="1174" customWidth="1"/>
    <col min="28" max="16384" width="9.140625" style="1173" customWidth="1"/>
  </cols>
  <sheetData>
    <row r="1" spans="15:29" ht="12.75">
      <c r="O1" s="1291"/>
      <c r="Z1" s="1288"/>
      <c r="AB1" s="1288"/>
      <c r="AC1" s="1288"/>
    </row>
    <row r="2" spans="2:29" ht="18.75">
      <c r="B2" s="1290" t="s">
        <v>452</v>
      </c>
      <c r="O2" s="1289"/>
      <c r="AB2" s="1288"/>
      <c r="AC2" s="1288"/>
    </row>
    <row r="3" ht="1.5" customHeight="1" thickBot="1"/>
    <row r="4" spans="1:29" ht="13.5" customHeight="1" thickBot="1">
      <c r="A4" s="1669" t="s">
        <v>264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  <c r="N4" s="1670"/>
      <c r="O4" s="1670"/>
      <c r="P4" s="1671"/>
      <c r="Q4" s="1287"/>
      <c r="R4" s="1286"/>
      <c r="S4" s="1286"/>
      <c r="T4" s="1286"/>
      <c r="U4" s="1286"/>
      <c r="V4" s="1286"/>
      <c r="W4" s="1286"/>
      <c r="X4" s="1286"/>
      <c r="Y4" s="1286"/>
      <c r="Z4" s="1285"/>
      <c r="AA4" s="1284"/>
      <c r="AB4" s="1679" t="s">
        <v>264</v>
      </c>
      <c r="AC4" s="1679" t="s">
        <v>264</v>
      </c>
    </row>
    <row r="5" spans="1:29" ht="18.75" customHeight="1">
      <c r="A5" s="1283"/>
      <c r="B5" s="1282"/>
      <c r="C5" s="1281"/>
      <c r="D5" s="1280"/>
      <c r="E5" s="1279"/>
      <c r="F5" s="1672" t="s">
        <v>40</v>
      </c>
      <c r="G5" s="1673"/>
      <c r="H5" s="1673"/>
      <c r="I5" s="1673"/>
      <c r="J5" s="1673"/>
      <c r="K5" s="1673"/>
      <c r="L5" s="1673"/>
      <c r="M5" s="1673"/>
      <c r="N5" s="1673"/>
      <c r="O5" s="1674"/>
      <c r="P5" s="1278"/>
      <c r="Q5" s="1682" t="s">
        <v>39</v>
      </c>
      <c r="R5" s="1683"/>
      <c r="S5" s="1683"/>
      <c r="T5" s="1683"/>
      <c r="U5" s="1683"/>
      <c r="V5" s="1683"/>
      <c r="W5" s="1683"/>
      <c r="X5" s="1683"/>
      <c r="Y5" s="1683"/>
      <c r="Z5" s="1684"/>
      <c r="AA5" s="1278"/>
      <c r="AB5" s="1680"/>
      <c r="AC5" s="1680"/>
    </row>
    <row r="6" spans="1:29" ht="12.75">
      <c r="A6" s="1277"/>
      <c r="B6" s="1276" t="s">
        <v>185</v>
      </c>
      <c r="C6" s="1275" t="s">
        <v>37</v>
      </c>
      <c r="D6" s="1274"/>
      <c r="E6" s="1273"/>
      <c r="F6" s="1270" t="s">
        <v>38</v>
      </c>
      <c r="G6" s="1272"/>
      <c r="H6" s="1272"/>
      <c r="I6" s="1272"/>
      <c r="J6" s="1272"/>
      <c r="K6" s="1272"/>
      <c r="L6" s="1272"/>
      <c r="M6" s="1272"/>
      <c r="N6" s="1272"/>
      <c r="O6" s="1271"/>
      <c r="P6" s="1269"/>
      <c r="Q6" s="1675"/>
      <c r="R6" s="1676"/>
      <c r="S6" s="1677"/>
      <c r="T6" s="1677"/>
      <c r="U6" s="1677"/>
      <c r="V6" s="1677"/>
      <c r="W6" s="1677"/>
      <c r="X6" s="1677"/>
      <c r="Y6" s="1677"/>
      <c r="Z6" s="1678"/>
      <c r="AA6" s="1269"/>
      <c r="AB6" s="1680"/>
      <c r="AC6" s="1680"/>
    </row>
    <row r="7" spans="1:29" ht="12.75">
      <c r="A7" s="1268"/>
      <c r="B7" s="1267" t="s">
        <v>186</v>
      </c>
      <c r="C7" s="1266" t="s">
        <v>184</v>
      </c>
      <c r="D7" s="1265"/>
      <c r="E7" s="1264" t="s">
        <v>30</v>
      </c>
      <c r="F7" s="1667">
        <v>610</v>
      </c>
      <c r="G7" s="1292"/>
      <c r="H7" s="1665">
        <v>620</v>
      </c>
      <c r="I7" s="1262"/>
      <c r="J7" s="1665">
        <v>630</v>
      </c>
      <c r="K7" s="1262"/>
      <c r="L7" s="1665">
        <v>640</v>
      </c>
      <c r="M7" s="1298"/>
      <c r="N7" s="1663" t="s">
        <v>28</v>
      </c>
      <c r="O7" s="1663" t="s">
        <v>28</v>
      </c>
      <c r="P7" s="1255"/>
      <c r="Q7" s="1685">
        <v>713</v>
      </c>
      <c r="R7" s="1303"/>
      <c r="S7" s="1686">
        <v>714</v>
      </c>
      <c r="T7" s="1263"/>
      <c r="U7" s="1686">
        <v>716</v>
      </c>
      <c r="V7" s="1263"/>
      <c r="W7" s="1665">
        <v>717</v>
      </c>
      <c r="X7" s="1298"/>
      <c r="Y7" s="1663" t="s">
        <v>28</v>
      </c>
      <c r="Z7" s="1663" t="s">
        <v>28</v>
      </c>
      <c r="AA7" s="1255"/>
      <c r="AB7" s="1680"/>
      <c r="AC7" s="1680"/>
    </row>
    <row r="8" spans="1:29" ht="13.5" thickBot="1">
      <c r="A8" s="1261"/>
      <c r="B8" s="1260"/>
      <c r="C8" s="1259"/>
      <c r="D8" s="1258"/>
      <c r="E8" s="1257"/>
      <c r="F8" s="1668"/>
      <c r="G8" s="1293"/>
      <c r="H8" s="1666"/>
      <c r="I8" s="1256"/>
      <c r="J8" s="1666"/>
      <c r="K8" s="1256"/>
      <c r="L8" s="1666"/>
      <c r="M8" s="1299"/>
      <c r="N8" s="1664"/>
      <c r="O8" s="1664"/>
      <c r="P8" s="1255"/>
      <c r="Q8" s="1668"/>
      <c r="R8" s="1293"/>
      <c r="S8" s="1666"/>
      <c r="T8" s="1256"/>
      <c r="U8" s="1666"/>
      <c r="V8" s="1256"/>
      <c r="W8" s="1666"/>
      <c r="X8" s="1299"/>
      <c r="Y8" s="1664"/>
      <c r="Z8" s="1664"/>
      <c r="AA8" s="1255"/>
      <c r="AB8" s="1681"/>
      <c r="AC8" s="1681"/>
    </row>
    <row r="9" spans="1:29" ht="15.75" thickTop="1">
      <c r="A9" s="1254">
        <v>1</v>
      </c>
      <c r="B9" s="1253" t="s">
        <v>453</v>
      </c>
      <c r="C9" s="1252"/>
      <c r="D9" s="1251"/>
      <c r="E9" s="1250"/>
      <c r="F9" s="1249">
        <f>F10</f>
        <v>0</v>
      </c>
      <c r="G9" s="1308">
        <f aca="true" t="shared" si="0" ref="G9:M11">G10</f>
        <v>0</v>
      </c>
      <c r="H9" s="1249">
        <f t="shared" si="0"/>
        <v>0</v>
      </c>
      <c r="I9" s="1308">
        <f t="shared" si="0"/>
        <v>0</v>
      </c>
      <c r="J9" s="1249">
        <f t="shared" si="0"/>
        <v>110</v>
      </c>
      <c r="K9" s="1308">
        <f t="shared" si="0"/>
        <v>3.6513310761468496</v>
      </c>
      <c r="L9" s="1249">
        <f t="shared" si="0"/>
        <v>0</v>
      </c>
      <c r="M9" s="1308">
        <f t="shared" si="0"/>
        <v>0</v>
      </c>
      <c r="N9" s="1249">
        <f aca="true" t="shared" si="1" ref="N9:O12">F9+H9+J9+L9</f>
        <v>110</v>
      </c>
      <c r="O9" s="1308">
        <f t="shared" si="1"/>
        <v>3.6513310761468496</v>
      </c>
      <c r="P9" s="1248"/>
      <c r="Q9" s="1249">
        <f>Q10</f>
        <v>0</v>
      </c>
      <c r="R9" s="1308">
        <f aca="true" t="shared" si="2" ref="R9:X11">R10</f>
        <v>0</v>
      </c>
      <c r="S9" s="1249">
        <f t="shared" si="2"/>
        <v>0</v>
      </c>
      <c r="T9" s="1308">
        <f t="shared" si="2"/>
        <v>0</v>
      </c>
      <c r="U9" s="1249">
        <f t="shared" si="2"/>
        <v>0</v>
      </c>
      <c r="V9" s="1308">
        <f t="shared" si="2"/>
        <v>0</v>
      </c>
      <c r="W9" s="1249">
        <f t="shared" si="2"/>
        <v>0</v>
      </c>
      <c r="X9" s="1308">
        <f t="shared" si="2"/>
        <v>0</v>
      </c>
      <c r="Y9" s="1300">
        <f aca="true" t="shared" si="3" ref="Y9:Z12">Q9+S9+U9+W9</f>
        <v>0</v>
      </c>
      <c r="Z9" s="1323">
        <f t="shared" si="3"/>
        <v>0</v>
      </c>
      <c r="AA9" s="1248"/>
      <c r="AB9" s="1247">
        <f aca="true" t="shared" si="4" ref="AB9:AC12">N9+Y9</f>
        <v>110</v>
      </c>
      <c r="AC9" s="1326">
        <f t="shared" si="4"/>
        <v>3.6513310761468496</v>
      </c>
    </row>
    <row r="10" spans="1:29" ht="12.75">
      <c r="A10" s="1191">
        <v>2</v>
      </c>
      <c r="B10" s="1208">
        <v>1</v>
      </c>
      <c r="C10" s="1207" t="s">
        <v>209</v>
      </c>
      <c r="D10" s="1206"/>
      <c r="E10" s="1205"/>
      <c r="F10" s="1221">
        <f>F11</f>
        <v>0</v>
      </c>
      <c r="G10" s="1309">
        <f t="shared" si="0"/>
        <v>0</v>
      </c>
      <c r="H10" s="1221">
        <f t="shared" si="0"/>
        <v>0</v>
      </c>
      <c r="I10" s="1309">
        <f t="shared" si="0"/>
        <v>0</v>
      </c>
      <c r="J10" s="1221">
        <f t="shared" si="0"/>
        <v>110</v>
      </c>
      <c r="K10" s="1309">
        <f t="shared" si="0"/>
        <v>3.6513310761468496</v>
      </c>
      <c r="L10" s="1221">
        <f t="shared" si="0"/>
        <v>0</v>
      </c>
      <c r="M10" s="1309">
        <f t="shared" si="0"/>
        <v>0</v>
      </c>
      <c r="N10" s="1221">
        <f t="shared" si="1"/>
        <v>110</v>
      </c>
      <c r="O10" s="1309">
        <f t="shared" si="1"/>
        <v>3.6513310761468496</v>
      </c>
      <c r="P10" s="1203"/>
      <c r="Q10" s="1204">
        <f>Q11</f>
        <v>0</v>
      </c>
      <c r="R10" s="1319">
        <f t="shared" si="2"/>
        <v>0</v>
      </c>
      <c r="S10" s="1204">
        <f t="shared" si="2"/>
        <v>0</v>
      </c>
      <c r="T10" s="1319">
        <f t="shared" si="2"/>
        <v>0</v>
      </c>
      <c r="U10" s="1204">
        <f t="shared" si="2"/>
        <v>0</v>
      </c>
      <c r="V10" s="1319">
        <f t="shared" si="2"/>
        <v>0</v>
      </c>
      <c r="W10" s="1204">
        <f t="shared" si="2"/>
        <v>0</v>
      </c>
      <c r="X10" s="1319">
        <f t="shared" si="2"/>
        <v>0</v>
      </c>
      <c r="Y10" s="1301">
        <f t="shared" si="3"/>
        <v>0</v>
      </c>
      <c r="Z10" s="1324">
        <f t="shared" si="3"/>
        <v>0</v>
      </c>
      <c r="AA10" s="1203"/>
      <c r="AB10" s="1202">
        <f t="shared" si="4"/>
        <v>110</v>
      </c>
      <c r="AC10" s="1327">
        <f t="shared" si="4"/>
        <v>3.6513310761468496</v>
      </c>
    </row>
    <row r="11" spans="1:29" ht="12.75">
      <c r="A11" s="1191">
        <f>A10+1</f>
        <v>3</v>
      </c>
      <c r="B11" s="1239"/>
      <c r="C11" s="1238" t="s">
        <v>194</v>
      </c>
      <c r="D11" s="1237" t="s">
        <v>14</v>
      </c>
      <c r="E11" s="1236"/>
      <c r="F11" s="1246">
        <f>F12</f>
        <v>0</v>
      </c>
      <c r="G11" s="1310">
        <f t="shared" si="0"/>
        <v>0</v>
      </c>
      <c r="H11" s="1246">
        <f t="shared" si="0"/>
        <v>0</v>
      </c>
      <c r="I11" s="1310">
        <f t="shared" si="0"/>
        <v>0</v>
      </c>
      <c r="J11" s="1246">
        <f t="shared" si="0"/>
        <v>110</v>
      </c>
      <c r="K11" s="1310">
        <f t="shared" si="0"/>
        <v>3.6513310761468496</v>
      </c>
      <c r="L11" s="1246">
        <f t="shared" si="0"/>
        <v>0</v>
      </c>
      <c r="M11" s="1310">
        <f t="shared" si="0"/>
        <v>0</v>
      </c>
      <c r="N11" s="1246">
        <f t="shared" si="1"/>
        <v>110</v>
      </c>
      <c r="O11" s="1310">
        <f t="shared" si="1"/>
        <v>3.6513310761468496</v>
      </c>
      <c r="P11" s="1193"/>
      <c r="Q11" s="1235">
        <f>Q12</f>
        <v>0</v>
      </c>
      <c r="R11" s="1320">
        <f t="shared" si="2"/>
        <v>0</v>
      </c>
      <c r="S11" s="1235">
        <f t="shared" si="2"/>
        <v>0</v>
      </c>
      <c r="T11" s="1320">
        <f t="shared" si="2"/>
        <v>0</v>
      </c>
      <c r="U11" s="1235">
        <f t="shared" si="2"/>
        <v>0</v>
      </c>
      <c r="V11" s="1320">
        <f t="shared" si="2"/>
        <v>0</v>
      </c>
      <c r="W11" s="1235">
        <f t="shared" si="2"/>
        <v>0</v>
      </c>
      <c r="X11" s="1320">
        <f t="shared" si="2"/>
        <v>0</v>
      </c>
      <c r="Y11" s="1304">
        <f t="shared" si="3"/>
        <v>0</v>
      </c>
      <c r="Z11" s="1325">
        <f t="shared" si="3"/>
        <v>0</v>
      </c>
      <c r="AA11" s="1193"/>
      <c r="AB11" s="1218">
        <f t="shared" si="4"/>
        <v>110</v>
      </c>
      <c r="AC11" s="1328">
        <f t="shared" si="4"/>
        <v>3.6513310761468496</v>
      </c>
    </row>
    <row r="12" spans="1:29" ht="13.5" thickBot="1">
      <c r="A12" s="1191">
        <f>A11+1</f>
        <v>4</v>
      </c>
      <c r="B12" s="1239"/>
      <c r="C12" s="1226"/>
      <c r="D12" s="1216" t="s">
        <v>31</v>
      </c>
      <c r="E12" s="1188" t="s">
        <v>451</v>
      </c>
      <c r="F12" s="1186"/>
      <c r="G12" s="1311">
        <f>F12/30.126</f>
        <v>0</v>
      </c>
      <c r="H12" s="1184"/>
      <c r="I12" s="1312">
        <f>H12/30.126</f>
        <v>0</v>
      </c>
      <c r="J12" s="1187">
        <v>110</v>
      </c>
      <c r="K12" s="1313">
        <f>J12/30.126</f>
        <v>3.6513310761468496</v>
      </c>
      <c r="L12" s="1185"/>
      <c r="M12" s="1314">
        <f>L12/30.126</f>
        <v>0</v>
      </c>
      <c r="N12" s="1184">
        <f t="shared" si="1"/>
        <v>110</v>
      </c>
      <c r="O12" s="1315">
        <f t="shared" si="1"/>
        <v>3.6513310761468496</v>
      </c>
      <c r="P12" s="1182"/>
      <c r="Q12" s="1316"/>
      <c r="R12" s="1321"/>
      <c r="S12" s="1317"/>
      <c r="T12" s="1321"/>
      <c r="U12" s="1317"/>
      <c r="V12" s="1321"/>
      <c r="W12" s="1317"/>
      <c r="X12" s="1321"/>
      <c r="Y12" s="1317">
        <f t="shared" si="3"/>
        <v>0</v>
      </c>
      <c r="Z12" s="1321">
        <f t="shared" si="3"/>
        <v>0</v>
      </c>
      <c r="AA12" s="1317"/>
      <c r="AB12" s="1318">
        <f t="shared" si="4"/>
        <v>110</v>
      </c>
      <c r="AC12" s="1329">
        <f t="shared" si="4"/>
        <v>3.6513310761468496</v>
      </c>
    </row>
    <row r="13" spans="8:29" ht="12.75">
      <c r="H13" s="1174"/>
      <c r="I13" s="1174"/>
      <c r="J13" s="1178"/>
      <c r="K13" s="1178"/>
      <c r="L13" s="1178"/>
      <c r="M13" s="1178"/>
      <c r="N13" s="1178"/>
      <c r="O13" s="1177"/>
      <c r="P13" s="1177"/>
      <c r="Q13" s="1177"/>
      <c r="R13" s="1177"/>
      <c r="S13" s="1177"/>
      <c r="T13" s="1322"/>
      <c r="U13" s="1177"/>
      <c r="V13" s="1177"/>
      <c r="W13" s="1177"/>
      <c r="X13" s="1177"/>
      <c r="Y13" s="1177"/>
      <c r="Z13" s="1177"/>
      <c r="AA13" s="1177"/>
      <c r="AB13" s="1177"/>
      <c r="AC13" s="1177"/>
    </row>
    <row r="14" spans="8:29" ht="13.5" thickBot="1">
      <c r="H14" s="1174"/>
      <c r="I14" s="1174"/>
      <c r="J14" s="1174"/>
      <c r="K14" s="1174"/>
      <c r="L14" s="1174"/>
      <c r="M14" s="1174"/>
      <c r="N14" s="1174"/>
      <c r="O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B14" s="1174"/>
      <c r="AC14" s="1174"/>
    </row>
    <row r="15" spans="1:29" ht="13.5" thickBot="1">
      <c r="A15" s="1669" t="s">
        <v>345</v>
      </c>
      <c r="B15" s="1670"/>
      <c r="C15" s="1670"/>
      <c r="D15" s="1670"/>
      <c r="E15" s="1670"/>
      <c r="F15" s="1670"/>
      <c r="G15" s="1670"/>
      <c r="H15" s="1670"/>
      <c r="I15" s="1670"/>
      <c r="J15" s="1670"/>
      <c r="K15" s="1670"/>
      <c r="L15" s="1670"/>
      <c r="M15" s="1670"/>
      <c r="N15" s="1670"/>
      <c r="O15" s="1670"/>
      <c r="P15" s="1671"/>
      <c r="Q15" s="1287"/>
      <c r="R15" s="1286"/>
      <c r="S15" s="1286"/>
      <c r="T15" s="1286"/>
      <c r="U15" s="1286"/>
      <c r="V15" s="1286"/>
      <c r="W15" s="1286"/>
      <c r="X15" s="1286"/>
      <c r="Y15" s="1286"/>
      <c r="Z15" s="1285"/>
      <c r="AA15" s="1284"/>
      <c r="AB15" s="1679" t="s">
        <v>345</v>
      </c>
      <c r="AC15" s="1679" t="s">
        <v>345</v>
      </c>
    </row>
    <row r="16" spans="1:29" ht="18.75">
      <c r="A16" s="1283"/>
      <c r="B16" s="1282"/>
      <c r="C16" s="1281"/>
      <c r="D16" s="1280"/>
      <c r="E16" s="1279"/>
      <c r="F16" s="1672" t="s">
        <v>40</v>
      </c>
      <c r="G16" s="1673"/>
      <c r="H16" s="1673"/>
      <c r="I16" s="1673"/>
      <c r="J16" s="1673"/>
      <c r="K16" s="1673"/>
      <c r="L16" s="1673"/>
      <c r="M16" s="1673"/>
      <c r="N16" s="1673"/>
      <c r="O16" s="1674"/>
      <c r="P16" s="1278"/>
      <c r="Q16" s="1682" t="s">
        <v>39</v>
      </c>
      <c r="R16" s="1683"/>
      <c r="S16" s="1683"/>
      <c r="T16" s="1683"/>
      <c r="U16" s="1683"/>
      <c r="V16" s="1683"/>
      <c r="W16" s="1683"/>
      <c r="X16" s="1683"/>
      <c r="Y16" s="1683"/>
      <c r="Z16" s="1684"/>
      <c r="AA16" s="1278"/>
      <c r="AB16" s="1680"/>
      <c r="AC16" s="1680"/>
    </row>
    <row r="17" spans="1:29" ht="12.75">
      <c r="A17" s="1277"/>
      <c r="B17" s="1276" t="s">
        <v>185</v>
      </c>
      <c r="C17" s="1275" t="s">
        <v>37</v>
      </c>
      <c r="D17" s="1274"/>
      <c r="E17" s="1273"/>
      <c r="F17" s="1270" t="s">
        <v>38</v>
      </c>
      <c r="G17" s="1272"/>
      <c r="H17" s="1272"/>
      <c r="I17" s="1272"/>
      <c r="J17" s="1272"/>
      <c r="K17" s="1272"/>
      <c r="L17" s="1272"/>
      <c r="M17" s="1272"/>
      <c r="N17" s="1272"/>
      <c r="O17" s="1271"/>
      <c r="P17" s="1269"/>
      <c r="Q17" s="1675"/>
      <c r="R17" s="1676"/>
      <c r="S17" s="1677"/>
      <c r="T17" s="1677"/>
      <c r="U17" s="1677"/>
      <c r="V17" s="1677"/>
      <c r="W17" s="1677"/>
      <c r="X17" s="1677"/>
      <c r="Y17" s="1677"/>
      <c r="Z17" s="1678"/>
      <c r="AA17" s="1269"/>
      <c r="AB17" s="1680"/>
      <c r="AC17" s="1680"/>
    </row>
    <row r="18" spans="1:29" ht="12.75">
      <c r="A18" s="1268"/>
      <c r="B18" s="1267" t="s">
        <v>186</v>
      </c>
      <c r="C18" s="1266" t="s">
        <v>184</v>
      </c>
      <c r="D18" s="1265"/>
      <c r="E18" s="1264" t="s">
        <v>30</v>
      </c>
      <c r="F18" s="1667">
        <v>610</v>
      </c>
      <c r="G18" s="1292"/>
      <c r="H18" s="1665">
        <v>620</v>
      </c>
      <c r="I18" s="1262"/>
      <c r="J18" s="1665">
        <v>630</v>
      </c>
      <c r="K18" s="1262"/>
      <c r="L18" s="1665">
        <v>640</v>
      </c>
      <c r="M18" s="1298"/>
      <c r="N18" s="1663" t="s">
        <v>28</v>
      </c>
      <c r="O18" s="1663" t="s">
        <v>28</v>
      </c>
      <c r="P18" s="1255"/>
      <c r="Q18" s="1685">
        <v>713</v>
      </c>
      <c r="R18" s="1303"/>
      <c r="S18" s="1686">
        <v>714</v>
      </c>
      <c r="T18" s="1263"/>
      <c r="U18" s="1686">
        <v>716</v>
      </c>
      <c r="V18" s="1263"/>
      <c r="W18" s="1665">
        <v>717</v>
      </c>
      <c r="X18" s="1298"/>
      <c r="Y18" s="1663" t="s">
        <v>28</v>
      </c>
      <c r="Z18" s="1663" t="s">
        <v>28</v>
      </c>
      <c r="AA18" s="1255"/>
      <c r="AB18" s="1680"/>
      <c r="AC18" s="1680"/>
    </row>
    <row r="19" spans="1:29" ht="13.5" thickBot="1">
      <c r="A19" s="1261"/>
      <c r="B19" s="1260"/>
      <c r="C19" s="1259"/>
      <c r="D19" s="1258"/>
      <c r="E19" s="1257"/>
      <c r="F19" s="1668"/>
      <c r="G19" s="1293"/>
      <c r="H19" s="1666"/>
      <c r="I19" s="1256"/>
      <c r="J19" s="1666"/>
      <c r="K19" s="1256"/>
      <c r="L19" s="1666"/>
      <c r="M19" s="1299"/>
      <c r="N19" s="1664"/>
      <c r="O19" s="1664"/>
      <c r="P19" s="1255"/>
      <c r="Q19" s="1668"/>
      <c r="R19" s="1293"/>
      <c r="S19" s="1666"/>
      <c r="T19" s="1256"/>
      <c r="U19" s="1666"/>
      <c r="V19" s="1256"/>
      <c r="W19" s="1666"/>
      <c r="X19" s="1299"/>
      <c r="Y19" s="1664"/>
      <c r="Z19" s="1664"/>
      <c r="AA19" s="1255"/>
      <c r="AB19" s="1681"/>
      <c r="AC19" s="1681"/>
    </row>
    <row r="20" spans="1:29" ht="15.75" thickTop="1">
      <c r="A20" s="1254">
        <v>1</v>
      </c>
      <c r="B20" s="1253" t="s">
        <v>453</v>
      </c>
      <c r="C20" s="1252"/>
      <c r="D20" s="1251"/>
      <c r="E20" s="1250"/>
      <c r="F20" s="1249">
        <f aca="true" t="shared" si="5" ref="F20:M22">F21</f>
        <v>0</v>
      </c>
      <c r="G20" s="1308">
        <f t="shared" si="5"/>
        <v>0</v>
      </c>
      <c r="H20" s="1249">
        <f t="shared" si="5"/>
        <v>0</v>
      </c>
      <c r="I20" s="1308">
        <f t="shared" si="5"/>
        <v>0</v>
      </c>
      <c r="J20" s="1249">
        <f t="shared" si="5"/>
        <v>110</v>
      </c>
      <c r="K20" s="1308">
        <f t="shared" si="5"/>
        <v>3.6513310761468496</v>
      </c>
      <c r="L20" s="1249">
        <f t="shared" si="5"/>
        <v>0</v>
      </c>
      <c r="M20" s="1308">
        <f t="shared" si="5"/>
        <v>0</v>
      </c>
      <c r="N20" s="1249">
        <f aca="true" t="shared" si="6" ref="N20:O23">F20+H20+J20+L20</f>
        <v>110</v>
      </c>
      <c r="O20" s="1308">
        <f t="shared" si="6"/>
        <v>3.6513310761468496</v>
      </c>
      <c r="P20" s="1248"/>
      <c r="Q20" s="1249">
        <f aca="true" t="shared" si="7" ref="Q20:X22">Q21</f>
        <v>0</v>
      </c>
      <c r="R20" s="1308">
        <f t="shared" si="7"/>
        <v>0</v>
      </c>
      <c r="S20" s="1249">
        <f t="shared" si="7"/>
        <v>0</v>
      </c>
      <c r="T20" s="1308">
        <f t="shared" si="7"/>
        <v>0</v>
      </c>
      <c r="U20" s="1249">
        <f t="shared" si="7"/>
        <v>0</v>
      </c>
      <c r="V20" s="1308">
        <f t="shared" si="7"/>
        <v>0</v>
      </c>
      <c r="W20" s="1249">
        <f t="shared" si="7"/>
        <v>0</v>
      </c>
      <c r="X20" s="1308">
        <f t="shared" si="7"/>
        <v>0</v>
      </c>
      <c r="Y20" s="1300">
        <f aca="true" t="shared" si="8" ref="Y20:Z23">Q20+S20+U20+W20</f>
        <v>0</v>
      </c>
      <c r="Z20" s="1323">
        <f t="shared" si="8"/>
        <v>0</v>
      </c>
      <c r="AA20" s="1248"/>
      <c r="AB20" s="1247">
        <f aca="true" t="shared" si="9" ref="AB20:AC23">N20+Y20</f>
        <v>110</v>
      </c>
      <c r="AC20" s="1326">
        <f t="shared" si="9"/>
        <v>3.6513310761468496</v>
      </c>
    </row>
    <row r="21" spans="1:29" ht="12.75">
      <c r="A21" s="1191">
        <v>2</v>
      </c>
      <c r="B21" s="1208">
        <v>1</v>
      </c>
      <c r="C21" s="1207" t="s">
        <v>209</v>
      </c>
      <c r="D21" s="1206"/>
      <c r="E21" s="1205"/>
      <c r="F21" s="1221">
        <f t="shared" si="5"/>
        <v>0</v>
      </c>
      <c r="G21" s="1309">
        <f t="shared" si="5"/>
        <v>0</v>
      </c>
      <c r="H21" s="1221">
        <f t="shared" si="5"/>
        <v>0</v>
      </c>
      <c r="I21" s="1309">
        <f t="shared" si="5"/>
        <v>0</v>
      </c>
      <c r="J21" s="1221">
        <f t="shared" si="5"/>
        <v>110</v>
      </c>
      <c r="K21" s="1309">
        <f t="shared" si="5"/>
        <v>3.6513310761468496</v>
      </c>
      <c r="L21" s="1221">
        <f t="shared" si="5"/>
        <v>0</v>
      </c>
      <c r="M21" s="1309">
        <f t="shared" si="5"/>
        <v>0</v>
      </c>
      <c r="N21" s="1221">
        <f t="shared" si="6"/>
        <v>110</v>
      </c>
      <c r="O21" s="1309">
        <f t="shared" si="6"/>
        <v>3.6513310761468496</v>
      </c>
      <c r="P21" s="1203"/>
      <c r="Q21" s="1204">
        <f t="shared" si="7"/>
        <v>0</v>
      </c>
      <c r="R21" s="1319">
        <f t="shared" si="7"/>
        <v>0</v>
      </c>
      <c r="S21" s="1204">
        <f t="shared" si="7"/>
        <v>0</v>
      </c>
      <c r="T21" s="1319">
        <f t="shared" si="7"/>
        <v>0</v>
      </c>
      <c r="U21" s="1204">
        <f t="shared" si="7"/>
        <v>0</v>
      </c>
      <c r="V21" s="1319">
        <f t="shared" si="7"/>
        <v>0</v>
      </c>
      <c r="W21" s="1204">
        <f t="shared" si="7"/>
        <v>0</v>
      </c>
      <c r="X21" s="1319">
        <f t="shared" si="7"/>
        <v>0</v>
      </c>
      <c r="Y21" s="1301">
        <f t="shared" si="8"/>
        <v>0</v>
      </c>
      <c r="Z21" s="1324">
        <f t="shared" si="8"/>
        <v>0</v>
      </c>
      <c r="AA21" s="1203"/>
      <c r="AB21" s="1202">
        <f t="shared" si="9"/>
        <v>110</v>
      </c>
      <c r="AC21" s="1327">
        <f t="shared" si="9"/>
        <v>3.6513310761468496</v>
      </c>
    </row>
    <row r="22" spans="1:29" ht="12.75">
      <c r="A22" s="1191">
        <f>A21+1</f>
        <v>3</v>
      </c>
      <c r="B22" s="1239"/>
      <c r="C22" s="1238" t="s">
        <v>194</v>
      </c>
      <c r="D22" s="1237" t="s">
        <v>14</v>
      </c>
      <c r="E22" s="1236"/>
      <c r="F22" s="1246">
        <f t="shared" si="5"/>
        <v>0</v>
      </c>
      <c r="G22" s="1310">
        <f t="shared" si="5"/>
        <v>0</v>
      </c>
      <c r="H22" s="1246">
        <f t="shared" si="5"/>
        <v>0</v>
      </c>
      <c r="I22" s="1310">
        <f t="shared" si="5"/>
        <v>0</v>
      </c>
      <c r="J22" s="1246">
        <f t="shared" si="5"/>
        <v>110</v>
      </c>
      <c r="K22" s="1310">
        <f t="shared" si="5"/>
        <v>3.6513310761468496</v>
      </c>
      <c r="L22" s="1246">
        <f t="shared" si="5"/>
        <v>0</v>
      </c>
      <c r="M22" s="1310">
        <f t="shared" si="5"/>
        <v>0</v>
      </c>
      <c r="N22" s="1246">
        <f t="shared" si="6"/>
        <v>110</v>
      </c>
      <c r="O22" s="1310">
        <f t="shared" si="6"/>
        <v>3.6513310761468496</v>
      </c>
      <c r="P22" s="1193"/>
      <c r="Q22" s="1235">
        <f t="shared" si="7"/>
        <v>0</v>
      </c>
      <c r="R22" s="1320">
        <f t="shared" si="7"/>
        <v>0</v>
      </c>
      <c r="S22" s="1235">
        <f t="shared" si="7"/>
        <v>0</v>
      </c>
      <c r="T22" s="1320">
        <f t="shared" si="7"/>
        <v>0</v>
      </c>
      <c r="U22" s="1235">
        <f t="shared" si="7"/>
        <v>0</v>
      </c>
      <c r="V22" s="1320">
        <f t="shared" si="7"/>
        <v>0</v>
      </c>
      <c r="W22" s="1235">
        <f t="shared" si="7"/>
        <v>0</v>
      </c>
      <c r="X22" s="1320">
        <f t="shared" si="7"/>
        <v>0</v>
      </c>
      <c r="Y22" s="1304">
        <f t="shared" si="8"/>
        <v>0</v>
      </c>
      <c r="Z22" s="1325">
        <f t="shared" si="8"/>
        <v>0</v>
      </c>
      <c r="AA22" s="1193"/>
      <c r="AB22" s="1218">
        <f t="shared" si="9"/>
        <v>110</v>
      </c>
      <c r="AC22" s="1328">
        <f t="shared" si="9"/>
        <v>3.6513310761468496</v>
      </c>
    </row>
    <row r="23" spans="1:29" ht="13.5" thickBot="1">
      <c r="A23" s="1191">
        <f>A22+1</f>
        <v>4</v>
      </c>
      <c r="B23" s="1239"/>
      <c r="C23" s="1226"/>
      <c r="D23" s="1216" t="s">
        <v>31</v>
      </c>
      <c r="E23" s="1188" t="s">
        <v>451</v>
      </c>
      <c r="F23" s="1186"/>
      <c r="G23" s="1311">
        <f>F23/30.126</f>
        <v>0</v>
      </c>
      <c r="H23" s="1184"/>
      <c r="I23" s="1312">
        <f>H23/30.126</f>
        <v>0</v>
      </c>
      <c r="J23" s="1187">
        <v>110</v>
      </c>
      <c r="K23" s="1313">
        <f>J23/30.126</f>
        <v>3.6513310761468496</v>
      </c>
      <c r="L23" s="1185"/>
      <c r="M23" s="1314">
        <f>L23/30.126</f>
        <v>0</v>
      </c>
      <c r="N23" s="1184">
        <f t="shared" si="6"/>
        <v>110</v>
      </c>
      <c r="O23" s="1315">
        <f t="shared" si="6"/>
        <v>3.6513310761468496</v>
      </c>
      <c r="P23" s="1182"/>
      <c r="Q23" s="1316"/>
      <c r="R23" s="1321"/>
      <c r="S23" s="1317"/>
      <c r="T23" s="1321"/>
      <c r="U23" s="1317"/>
      <c r="V23" s="1321"/>
      <c r="W23" s="1317"/>
      <c r="X23" s="1321"/>
      <c r="Y23" s="1317">
        <f t="shared" si="8"/>
        <v>0</v>
      </c>
      <c r="Z23" s="1321">
        <f t="shared" si="8"/>
        <v>0</v>
      </c>
      <c r="AA23" s="1317"/>
      <c r="AB23" s="1318">
        <f t="shared" si="9"/>
        <v>110</v>
      </c>
      <c r="AC23" s="1329">
        <f t="shared" si="9"/>
        <v>3.6513310761468496</v>
      </c>
    </row>
    <row r="25" ht="13.5" thickBot="1"/>
    <row r="26" spans="1:29" ht="13.5" thickBot="1">
      <c r="A26" s="1669" t="s">
        <v>346</v>
      </c>
      <c r="B26" s="1670"/>
      <c r="C26" s="1670"/>
      <c r="D26" s="1670"/>
      <c r="E26" s="1670"/>
      <c r="F26" s="1670"/>
      <c r="G26" s="1670"/>
      <c r="H26" s="1670"/>
      <c r="I26" s="1670"/>
      <c r="J26" s="1670"/>
      <c r="K26" s="1670"/>
      <c r="L26" s="1670"/>
      <c r="M26" s="1670"/>
      <c r="N26" s="1670"/>
      <c r="O26" s="1670"/>
      <c r="P26" s="1671"/>
      <c r="Q26" s="1287"/>
      <c r="R26" s="1286"/>
      <c r="S26" s="1286"/>
      <c r="T26" s="1286"/>
      <c r="U26" s="1286"/>
      <c r="V26" s="1286"/>
      <c r="W26" s="1286"/>
      <c r="X26" s="1286"/>
      <c r="Y26" s="1286"/>
      <c r="Z26" s="1285"/>
      <c r="AA26" s="1284"/>
      <c r="AB26" s="1679" t="s">
        <v>346</v>
      </c>
      <c r="AC26" s="1679" t="s">
        <v>346</v>
      </c>
    </row>
    <row r="27" spans="1:29" ht="18.75">
      <c r="A27" s="1283"/>
      <c r="B27" s="1282"/>
      <c r="C27" s="1281"/>
      <c r="D27" s="1280"/>
      <c r="E27" s="1279"/>
      <c r="F27" s="1672" t="s">
        <v>40</v>
      </c>
      <c r="G27" s="1673"/>
      <c r="H27" s="1673"/>
      <c r="I27" s="1673"/>
      <c r="J27" s="1673"/>
      <c r="K27" s="1673"/>
      <c r="L27" s="1673"/>
      <c r="M27" s="1673"/>
      <c r="N27" s="1673"/>
      <c r="O27" s="1674"/>
      <c r="P27" s="1278"/>
      <c r="Q27" s="1682" t="s">
        <v>39</v>
      </c>
      <c r="R27" s="1683"/>
      <c r="S27" s="1683"/>
      <c r="T27" s="1683"/>
      <c r="U27" s="1683"/>
      <c r="V27" s="1683"/>
      <c r="W27" s="1683"/>
      <c r="X27" s="1683"/>
      <c r="Y27" s="1683"/>
      <c r="Z27" s="1684"/>
      <c r="AA27" s="1278"/>
      <c r="AB27" s="1680"/>
      <c r="AC27" s="1680"/>
    </row>
    <row r="28" spans="1:29" ht="12.75">
      <c r="A28" s="1277"/>
      <c r="B28" s="1276" t="s">
        <v>185</v>
      </c>
      <c r="C28" s="1275" t="s">
        <v>37</v>
      </c>
      <c r="D28" s="1274"/>
      <c r="E28" s="1273"/>
      <c r="F28" s="1270" t="s">
        <v>38</v>
      </c>
      <c r="G28" s="1272"/>
      <c r="H28" s="1272"/>
      <c r="I28" s="1272"/>
      <c r="J28" s="1272"/>
      <c r="K28" s="1272"/>
      <c r="L28" s="1272"/>
      <c r="M28" s="1272"/>
      <c r="N28" s="1272"/>
      <c r="O28" s="1271"/>
      <c r="P28" s="1269"/>
      <c r="Q28" s="1675"/>
      <c r="R28" s="1676"/>
      <c r="S28" s="1677"/>
      <c r="T28" s="1677"/>
      <c r="U28" s="1677"/>
      <c r="V28" s="1677"/>
      <c r="W28" s="1677"/>
      <c r="X28" s="1677"/>
      <c r="Y28" s="1677"/>
      <c r="Z28" s="1678"/>
      <c r="AA28" s="1269"/>
      <c r="AB28" s="1680"/>
      <c r="AC28" s="1680"/>
    </row>
    <row r="29" spans="1:29" ht="12.75">
      <c r="A29" s="1268"/>
      <c r="B29" s="1267" t="s">
        <v>186</v>
      </c>
      <c r="C29" s="1266" t="s">
        <v>184</v>
      </c>
      <c r="D29" s="1265"/>
      <c r="E29" s="1264" t="s">
        <v>30</v>
      </c>
      <c r="F29" s="1667">
        <v>610</v>
      </c>
      <c r="G29" s="1292"/>
      <c r="H29" s="1665">
        <v>620</v>
      </c>
      <c r="I29" s="1262"/>
      <c r="J29" s="1665">
        <v>630</v>
      </c>
      <c r="K29" s="1262"/>
      <c r="L29" s="1665">
        <v>640</v>
      </c>
      <c r="M29" s="1298"/>
      <c r="N29" s="1663" t="s">
        <v>28</v>
      </c>
      <c r="O29" s="1663" t="s">
        <v>28</v>
      </c>
      <c r="P29" s="1255"/>
      <c r="Q29" s="1685">
        <v>713</v>
      </c>
      <c r="R29" s="1303"/>
      <c r="S29" s="1686">
        <v>714</v>
      </c>
      <c r="T29" s="1263"/>
      <c r="U29" s="1686">
        <v>716</v>
      </c>
      <c r="V29" s="1263"/>
      <c r="W29" s="1665">
        <v>717</v>
      </c>
      <c r="X29" s="1298"/>
      <c r="Y29" s="1663" t="s">
        <v>28</v>
      </c>
      <c r="Z29" s="1663" t="s">
        <v>28</v>
      </c>
      <c r="AA29" s="1255"/>
      <c r="AB29" s="1680"/>
      <c r="AC29" s="1680"/>
    </row>
    <row r="30" spans="1:29" ht="13.5" thickBot="1">
      <c r="A30" s="1261"/>
      <c r="B30" s="1260"/>
      <c r="C30" s="1259"/>
      <c r="D30" s="1258"/>
      <c r="E30" s="1257"/>
      <c r="F30" s="1668"/>
      <c r="G30" s="1293"/>
      <c r="H30" s="1666"/>
      <c r="I30" s="1256"/>
      <c r="J30" s="1666"/>
      <c r="K30" s="1256"/>
      <c r="L30" s="1666"/>
      <c r="M30" s="1299"/>
      <c r="N30" s="1664"/>
      <c r="O30" s="1664"/>
      <c r="P30" s="1255"/>
      <c r="Q30" s="1668"/>
      <c r="R30" s="1293"/>
      <c r="S30" s="1666"/>
      <c r="T30" s="1256"/>
      <c r="U30" s="1666"/>
      <c r="V30" s="1256"/>
      <c r="W30" s="1666"/>
      <c r="X30" s="1299"/>
      <c r="Y30" s="1664"/>
      <c r="Z30" s="1664"/>
      <c r="AA30" s="1255"/>
      <c r="AB30" s="1681"/>
      <c r="AC30" s="1681"/>
    </row>
    <row r="31" spans="1:29" ht="15.75" thickTop="1">
      <c r="A31" s="1254">
        <v>1</v>
      </c>
      <c r="B31" s="1253" t="s">
        <v>453</v>
      </c>
      <c r="C31" s="1252"/>
      <c r="D31" s="1251"/>
      <c r="E31" s="1250"/>
      <c r="F31" s="1249">
        <f aca="true" t="shared" si="10" ref="F31:M33">F32</f>
        <v>0</v>
      </c>
      <c r="G31" s="1308">
        <f t="shared" si="10"/>
        <v>0</v>
      </c>
      <c r="H31" s="1249">
        <f t="shared" si="10"/>
        <v>0</v>
      </c>
      <c r="I31" s="1308">
        <f t="shared" si="10"/>
        <v>0</v>
      </c>
      <c r="J31" s="1249">
        <f t="shared" si="10"/>
        <v>110</v>
      </c>
      <c r="K31" s="1308">
        <f t="shared" si="10"/>
        <v>3.6513310761468496</v>
      </c>
      <c r="L31" s="1249">
        <f t="shared" si="10"/>
        <v>0</v>
      </c>
      <c r="M31" s="1308">
        <f t="shared" si="10"/>
        <v>0</v>
      </c>
      <c r="N31" s="1249">
        <f aca="true" t="shared" si="11" ref="N31:O34">F31+H31+J31+L31</f>
        <v>110</v>
      </c>
      <c r="O31" s="1308">
        <f t="shared" si="11"/>
        <v>3.6513310761468496</v>
      </c>
      <c r="P31" s="1248"/>
      <c r="Q31" s="1249">
        <f aca="true" t="shared" si="12" ref="Q31:X33">Q32</f>
        <v>0</v>
      </c>
      <c r="R31" s="1308">
        <f t="shared" si="12"/>
        <v>0</v>
      </c>
      <c r="S31" s="1249">
        <f t="shared" si="12"/>
        <v>0</v>
      </c>
      <c r="T31" s="1308">
        <f t="shared" si="12"/>
        <v>0</v>
      </c>
      <c r="U31" s="1249">
        <f t="shared" si="12"/>
        <v>0</v>
      </c>
      <c r="V31" s="1308">
        <f t="shared" si="12"/>
        <v>0</v>
      </c>
      <c r="W31" s="1249">
        <f t="shared" si="12"/>
        <v>0</v>
      </c>
      <c r="X31" s="1308">
        <f t="shared" si="12"/>
        <v>0</v>
      </c>
      <c r="Y31" s="1300">
        <f aca="true" t="shared" si="13" ref="Y31:Z34">Q31+S31+U31+W31</f>
        <v>0</v>
      </c>
      <c r="Z31" s="1323">
        <f t="shared" si="13"/>
        <v>0</v>
      </c>
      <c r="AA31" s="1248"/>
      <c r="AB31" s="1247">
        <f aca="true" t="shared" si="14" ref="AB31:AC34">N31+Y31</f>
        <v>110</v>
      </c>
      <c r="AC31" s="1326">
        <f t="shared" si="14"/>
        <v>3.6513310761468496</v>
      </c>
    </row>
    <row r="32" spans="1:29" ht="12.75">
      <c r="A32" s="1191">
        <v>2</v>
      </c>
      <c r="B32" s="1208">
        <v>1</v>
      </c>
      <c r="C32" s="1207" t="s">
        <v>209</v>
      </c>
      <c r="D32" s="1206"/>
      <c r="E32" s="1205"/>
      <c r="F32" s="1221">
        <f t="shared" si="10"/>
        <v>0</v>
      </c>
      <c r="G32" s="1309">
        <f t="shared" si="10"/>
        <v>0</v>
      </c>
      <c r="H32" s="1221">
        <f t="shared" si="10"/>
        <v>0</v>
      </c>
      <c r="I32" s="1309">
        <f t="shared" si="10"/>
        <v>0</v>
      </c>
      <c r="J32" s="1221">
        <f t="shared" si="10"/>
        <v>110</v>
      </c>
      <c r="K32" s="1309">
        <f t="shared" si="10"/>
        <v>3.6513310761468496</v>
      </c>
      <c r="L32" s="1221">
        <f t="shared" si="10"/>
        <v>0</v>
      </c>
      <c r="M32" s="1309">
        <f t="shared" si="10"/>
        <v>0</v>
      </c>
      <c r="N32" s="1221">
        <f t="shared" si="11"/>
        <v>110</v>
      </c>
      <c r="O32" s="1309">
        <f t="shared" si="11"/>
        <v>3.6513310761468496</v>
      </c>
      <c r="P32" s="1203"/>
      <c r="Q32" s="1204">
        <f t="shared" si="12"/>
        <v>0</v>
      </c>
      <c r="R32" s="1319">
        <f t="shared" si="12"/>
        <v>0</v>
      </c>
      <c r="S32" s="1204">
        <f t="shared" si="12"/>
        <v>0</v>
      </c>
      <c r="T32" s="1319">
        <f t="shared" si="12"/>
        <v>0</v>
      </c>
      <c r="U32" s="1204">
        <f t="shared" si="12"/>
        <v>0</v>
      </c>
      <c r="V32" s="1319">
        <f t="shared" si="12"/>
        <v>0</v>
      </c>
      <c r="W32" s="1204">
        <f t="shared" si="12"/>
        <v>0</v>
      </c>
      <c r="X32" s="1319">
        <f t="shared" si="12"/>
        <v>0</v>
      </c>
      <c r="Y32" s="1301">
        <f t="shared" si="13"/>
        <v>0</v>
      </c>
      <c r="Z32" s="1324">
        <f t="shared" si="13"/>
        <v>0</v>
      </c>
      <c r="AA32" s="1203"/>
      <c r="AB32" s="1202">
        <f t="shared" si="14"/>
        <v>110</v>
      </c>
      <c r="AC32" s="1327">
        <f t="shared" si="14"/>
        <v>3.6513310761468496</v>
      </c>
    </row>
    <row r="33" spans="1:29" ht="12.75">
      <c r="A33" s="1191">
        <f>A32+1</f>
        <v>3</v>
      </c>
      <c r="B33" s="1239"/>
      <c r="C33" s="1238" t="s">
        <v>194</v>
      </c>
      <c r="D33" s="1237" t="s">
        <v>14</v>
      </c>
      <c r="E33" s="1236"/>
      <c r="F33" s="1246">
        <f t="shared" si="10"/>
        <v>0</v>
      </c>
      <c r="G33" s="1310">
        <f t="shared" si="10"/>
        <v>0</v>
      </c>
      <c r="H33" s="1246">
        <f t="shared" si="10"/>
        <v>0</v>
      </c>
      <c r="I33" s="1310">
        <f t="shared" si="10"/>
        <v>0</v>
      </c>
      <c r="J33" s="1246">
        <f t="shared" si="10"/>
        <v>110</v>
      </c>
      <c r="K33" s="1310">
        <f t="shared" si="10"/>
        <v>3.6513310761468496</v>
      </c>
      <c r="L33" s="1246">
        <f t="shared" si="10"/>
        <v>0</v>
      </c>
      <c r="M33" s="1310">
        <f t="shared" si="10"/>
        <v>0</v>
      </c>
      <c r="N33" s="1246">
        <f t="shared" si="11"/>
        <v>110</v>
      </c>
      <c r="O33" s="1310">
        <f t="shared" si="11"/>
        <v>3.6513310761468496</v>
      </c>
      <c r="P33" s="1193"/>
      <c r="Q33" s="1235">
        <f t="shared" si="12"/>
        <v>0</v>
      </c>
      <c r="R33" s="1320">
        <f t="shared" si="12"/>
        <v>0</v>
      </c>
      <c r="S33" s="1235">
        <f t="shared" si="12"/>
        <v>0</v>
      </c>
      <c r="T33" s="1320">
        <f t="shared" si="12"/>
        <v>0</v>
      </c>
      <c r="U33" s="1235">
        <f t="shared" si="12"/>
        <v>0</v>
      </c>
      <c r="V33" s="1320">
        <f t="shared" si="12"/>
        <v>0</v>
      </c>
      <c r="W33" s="1235">
        <f t="shared" si="12"/>
        <v>0</v>
      </c>
      <c r="X33" s="1320">
        <f t="shared" si="12"/>
        <v>0</v>
      </c>
      <c r="Y33" s="1304">
        <f t="shared" si="13"/>
        <v>0</v>
      </c>
      <c r="Z33" s="1325">
        <f t="shared" si="13"/>
        <v>0</v>
      </c>
      <c r="AA33" s="1193"/>
      <c r="AB33" s="1218">
        <f t="shared" si="14"/>
        <v>110</v>
      </c>
      <c r="AC33" s="1328">
        <f t="shared" si="14"/>
        <v>3.6513310761468496</v>
      </c>
    </row>
    <row r="34" spans="1:29" ht="13.5" thickBot="1">
      <c r="A34" s="1191">
        <f>A33+1</f>
        <v>4</v>
      </c>
      <c r="B34" s="1239"/>
      <c r="C34" s="1226"/>
      <c r="D34" s="1216" t="s">
        <v>31</v>
      </c>
      <c r="E34" s="1188" t="s">
        <v>451</v>
      </c>
      <c r="F34" s="1186"/>
      <c r="G34" s="1311">
        <f>F34/30.126</f>
        <v>0</v>
      </c>
      <c r="H34" s="1184"/>
      <c r="I34" s="1312">
        <f>H34/30.126</f>
        <v>0</v>
      </c>
      <c r="J34" s="1187">
        <v>110</v>
      </c>
      <c r="K34" s="1313">
        <f>J34/30.126</f>
        <v>3.6513310761468496</v>
      </c>
      <c r="L34" s="1185"/>
      <c r="M34" s="1314">
        <f>L34/30.126</f>
        <v>0</v>
      </c>
      <c r="N34" s="1184">
        <f t="shared" si="11"/>
        <v>110</v>
      </c>
      <c r="O34" s="1315">
        <f t="shared" si="11"/>
        <v>3.6513310761468496</v>
      </c>
      <c r="P34" s="1182"/>
      <c r="Q34" s="1316"/>
      <c r="R34" s="1321"/>
      <c r="S34" s="1317"/>
      <c r="T34" s="1321"/>
      <c r="U34" s="1317"/>
      <c r="V34" s="1321"/>
      <c r="W34" s="1317"/>
      <c r="X34" s="1321"/>
      <c r="Y34" s="1317">
        <f t="shared" si="13"/>
        <v>0</v>
      </c>
      <c r="Z34" s="1321">
        <f t="shared" si="13"/>
        <v>0</v>
      </c>
      <c r="AA34" s="1317"/>
      <c r="AB34" s="1318">
        <f t="shared" si="14"/>
        <v>110</v>
      </c>
      <c r="AC34" s="1329">
        <f t="shared" si="14"/>
        <v>3.6513310761468496</v>
      </c>
    </row>
  </sheetData>
  <sheetProtection/>
  <mergeCells count="54">
    <mergeCell ref="Z29:Z30"/>
    <mergeCell ref="O29:O30"/>
    <mergeCell ref="Q29:Q30"/>
    <mergeCell ref="S29:S30"/>
    <mergeCell ref="U29:U30"/>
    <mergeCell ref="W29:W30"/>
    <mergeCell ref="Y29:Y30"/>
    <mergeCell ref="AB26:AB30"/>
    <mergeCell ref="AC26:AC30"/>
    <mergeCell ref="F27:O27"/>
    <mergeCell ref="Q27:Z27"/>
    <mergeCell ref="Q28:Z28"/>
    <mergeCell ref="F29:F30"/>
    <mergeCell ref="H29:H30"/>
    <mergeCell ref="J29:J30"/>
    <mergeCell ref="L29:L30"/>
    <mergeCell ref="N29:N30"/>
    <mergeCell ref="S18:S19"/>
    <mergeCell ref="U18:U19"/>
    <mergeCell ref="W18:W19"/>
    <mergeCell ref="Y18:Y19"/>
    <mergeCell ref="Z18:Z19"/>
    <mergeCell ref="A26:P26"/>
    <mergeCell ref="H18:H19"/>
    <mergeCell ref="J18:J19"/>
    <mergeCell ref="L18:L19"/>
    <mergeCell ref="N18:N19"/>
    <mergeCell ref="O18:O19"/>
    <mergeCell ref="Q18:Q19"/>
    <mergeCell ref="AC4:AC8"/>
    <mergeCell ref="N7:N8"/>
    <mergeCell ref="Y7:Y8"/>
    <mergeCell ref="A15:P15"/>
    <mergeCell ref="AB15:AB19"/>
    <mergeCell ref="AC15:AC19"/>
    <mergeCell ref="F16:O16"/>
    <mergeCell ref="Q16:Z16"/>
    <mergeCell ref="Q17:Z17"/>
    <mergeCell ref="F18:F19"/>
    <mergeCell ref="AB4:AB8"/>
    <mergeCell ref="Q6:Z6"/>
    <mergeCell ref="Q5:Z5"/>
    <mergeCell ref="Z7:Z8"/>
    <mergeCell ref="Q7:Q8"/>
    <mergeCell ref="W7:W8"/>
    <mergeCell ref="U7:U8"/>
    <mergeCell ref="S7:S8"/>
    <mergeCell ref="O7:O8"/>
    <mergeCell ref="L7:L8"/>
    <mergeCell ref="F7:F8"/>
    <mergeCell ref="J7:J8"/>
    <mergeCell ref="H7:H8"/>
    <mergeCell ref="A4:P4"/>
    <mergeCell ref="F5:O5"/>
  </mergeCells>
  <printOptions/>
  <pageMargins left="0.4330708661417323" right="0.15748031496062992" top="0.31496062992125984" bottom="0.2755905511811024" header="0.31496062992125984" footer="0.2362204724409449"/>
  <pageSetup fitToHeight="1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16" sqref="B16:K16"/>
    </sheetView>
  </sheetViews>
  <sheetFormatPr defaultColWidth="9.140625" defaultRowHeight="12.75"/>
  <cols>
    <col min="1" max="1" width="13.57421875" style="0" customWidth="1"/>
    <col min="4" max="4" width="6.7109375" style="0" customWidth="1"/>
    <col min="5" max="11" width="4.28125" style="0" customWidth="1"/>
  </cols>
  <sheetData>
    <row r="1" ht="18.75">
      <c r="A1" s="538" t="s">
        <v>545</v>
      </c>
    </row>
    <row r="3" spans="1:5" ht="20.25">
      <c r="A3" s="595" t="s">
        <v>266</v>
      </c>
      <c r="B3" s="593" t="s">
        <v>539</v>
      </c>
      <c r="C3" s="593"/>
      <c r="D3" s="593"/>
      <c r="E3" s="593"/>
    </row>
    <row r="4" spans="1:5" ht="12.75">
      <c r="A4" s="593"/>
      <c r="B4" s="593"/>
      <c r="C4" s="593"/>
      <c r="D4" s="593"/>
      <c r="E4" s="593"/>
    </row>
    <row r="5" spans="1:5" ht="12.75">
      <c r="A5" s="1056"/>
      <c r="B5" s="1056"/>
      <c r="C5" s="1056"/>
      <c r="D5" s="1056"/>
      <c r="E5" s="1056"/>
    </row>
    <row r="6" spans="1:5" ht="15.75">
      <c r="A6" s="570"/>
      <c r="B6" s="570"/>
      <c r="C6" s="570"/>
      <c r="D6" s="570"/>
      <c r="E6" s="570"/>
    </row>
    <row r="7" spans="1:5" ht="21" thickBot="1">
      <c r="A7" s="1059"/>
      <c r="B7" s="1058"/>
      <c r="C7" s="1058"/>
      <c r="D7" s="1058"/>
      <c r="E7" s="1058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534</v>
      </c>
      <c r="B9" s="781">
        <v>3.65</v>
      </c>
      <c r="C9" s="781">
        <v>3.65</v>
      </c>
      <c r="D9" s="1483">
        <v>3.65</v>
      </c>
      <c r="F9" s="696" t="s">
        <v>540</v>
      </c>
    </row>
    <row r="10" spans="1:6" ht="17.25" thickBot="1">
      <c r="A10" s="702" t="s">
        <v>288</v>
      </c>
      <c r="B10" s="577"/>
      <c r="C10" s="577"/>
      <c r="D10" s="1484"/>
      <c r="F10" s="696" t="s">
        <v>541</v>
      </c>
    </row>
    <row r="11" spans="1:6" ht="27" thickTop="1">
      <c r="A11" s="705" t="s">
        <v>535</v>
      </c>
      <c r="B11" s="684"/>
      <c r="C11" s="684"/>
      <c r="D11" s="1485"/>
      <c r="F11" s="696"/>
    </row>
    <row r="12" spans="1:4" ht="17.25" thickBot="1">
      <c r="A12" s="702" t="s">
        <v>327</v>
      </c>
      <c r="B12" s="1487">
        <v>110</v>
      </c>
      <c r="C12" s="577">
        <v>110</v>
      </c>
      <c r="D12" s="1486">
        <v>110</v>
      </c>
    </row>
    <row r="13" ht="13.5" thickTop="1"/>
    <row r="14" ht="13.5" thickBot="1"/>
    <row r="15" spans="1:11" ht="14.25" thickBot="1" thickTop="1">
      <c r="A15" s="580" t="s">
        <v>297</v>
      </c>
      <c r="B15" s="1587" t="s">
        <v>542</v>
      </c>
      <c r="C15" s="1588"/>
      <c r="D15" s="1588"/>
      <c r="E15" s="1588"/>
      <c r="F15" s="1588"/>
      <c r="G15" s="1588"/>
      <c r="H15" s="1588"/>
      <c r="I15" s="1588"/>
      <c r="J15" s="1588"/>
      <c r="K15" s="1589"/>
    </row>
    <row r="16" spans="1:11" ht="13.5" thickBot="1">
      <c r="A16" s="776" t="s">
        <v>272</v>
      </c>
      <c r="B16" s="1590" t="s">
        <v>543</v>
      </c>
      <c r="C16" s="1591"/>
      <c r="D16" s="1591"/>
      <c r="E16" s="1591"/>
      <c r="F16" s="1591"/>
      <c r="G16" s="1591"/>
      <c r="H16" s="1591"/>
      <c r="I16" s="1591"/>
      <c r="J16" s="1591"/>
      <c r="K16" s="1592"/>
    </row>
    <row r="17" spans="1:11" ht="26.25" thickBot="1">
      <c r="A17" s="1488" t="s">
        <v>273</v>
      </c>
      <c r="B17" s="1658" t="s">
        <v>274</v>
      </c>
      <c r="C17" s="1659"/>
      <c r="D17" s="1660" t="s">
        <v>544</v>
      </c>
      <c r="E17" s="1661"/>
      <c r="F17" s="1661"/>
      <c r="G17" s="1661"/>
      <c r="H17" s="1661"/>
      <c r="I17" s="1661"/>
      <c r="J17" s="1661"/>
      <c r="K17" s="1662"/>
    </row>
    <row r="18" spans="1:5" ht="14.25" thickBot="1">
      <c r="A18" s="590" t="s">
        <v>275</v>
      </c>
      <c r="B18" s="588" t="s">
        <v>276</v>
      </c>
      <c r="C18" s="591" t="s">
        <v>277</v>
      </c>
      <c r="D18" s="591" t="s">
        <v>278</v>
      </c>
      <c r="E18" s="586"/>
    </row>
    <row r="19" spans="1:5" ht="26.25" thickBot="1">
      <c r="A19" s="590" t="s">
        <v>279</v>
      </c>
      <c r="B19" s="591">
        <v>40</v>
      </c>
      <c r="C19" s="591">
        <v>40</v>
      </c>
      <c r="D19" s="591">
        <v>40</v>
      </c>
      <c r="E19" s="586"/>
    </row>
    <row r="20" spans="1:5" ht="26.25" thickBot="1">
      <c r="A20" s="590" t="s">
        <v>283</v>
      </c>
      <c r="B20" s="591"/>
      <c r="C20" s="591"/>
      <c r="D20" s="591"/>
      <c r="E20" s="586"/>
    </row>
  </sheetData>
  <sheetProtection/>
  <mergeCells count="4">
    <mergeCell ref="B15:K15"/>
    <mergeCell ref="B16:K16"/>
    <mergeCell ref="B17:C17"/>
    <mergeCell ref="D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zoomScale="75" zoomScaleNormal="75" workbookViewId="0" topLeftCell="A1">
      <selection activeCell="AD86" sqref="A1:AD86"/>
    </sheetView>
  </sheetViews>
  <sheetFormatPr defaultColWidth="9.140625" defaultRowHeight="12.75"/>
  <cols>
    <col min="1" max="1" width="1.28515625" style="0" customWidth="1"/>
    <col min="2" max="2" width="3.8515625" style="34" customWidth="1"/>
    <col min="3" max="3" width="3.7109375" style="33" customWidth="1"/>
    <col min="4" max="4" width="7.28125" style="0" customWidth="1"/>
    <col min="5" max="5" width="2.28125" style="0" customWidth="1"/>
    <col min="6" max="6" width="41.00390625" style="0" customWidth="1"/>
    <col min="7" max="7" width="3.8515625" style="0" customWidth="1"/>
    <col min="8" max="8" width="7.421875" style="0" bestFit="1" customWidth="1"/>
    <col min="9" max="9" width="4.00390625" style="0" bestFit="1" customWidth="1"/>
    <col min="10" max="10" width="7.421875" style="0" bestFit="1" customWidth="1"/>
    <col min="11" max="11" width="5.140625" style="0" bestFit="1" customWidth="1"/>
    <col min="12" max="12" width="8.57421875" style="0" bestFit="1" customWidth="1"/>
    <col min="13" max="13" width="5.140625" style="314" bestFit="1" customWidth="1"/>
    <col min="14" max="14" width="7.421875" style="0" bestFit="1" customWidth="1"/>
    <col min="15" max="15" width="3.57421875" style="0" bestFit="1" customWidth="1"/>
    <col min="16" max="16" width="5.57421875" style="0" customWidth="1"/>
    <col min="17" max="17" width="5.140625" style="0" bestFit="1" customWidth="1"/>
    <col min="18" max="18" width="8.57421875" style="0" bestFit="1" customWidth="1"/>
    <col min="19" max="19" width="3.57421875" style="314" bestFit="1" customWidth="1"/>
    <col min="20" max="20" width="3.57421875" style="314" customWidth="1"/>
    <col min="21" max="21" width="3.57421875" style="0" bestFit="1" customWidth="1"/>
    <col min="22" max="22" width="5.421875" style="0" customWidth="1"/>
    <col min="23" max="23" width="3.57421875" style="0" bestFit="1" customWidth="1"/>
    <col min="24" max="24" width="5.57421875" style="0" customWidth="1"/>
    <col min="25" max="25" width="3.57421875" style="0" bestFit="1" customWidth="1"/>
    <col min="26" max="26" width="5.28125" style="0" customWidth="1"/>
    <col min="27" max="28" width="4.7109375" style="0" bestFit="1" customWidth="1"/>
    <col min="29" max="30" width="9.8515625" style="0" bestFit="1" customWidth="1"/>
  </cols>
  <sheetData>
    <row r="1" spans="12:22" ht="15.75" customHeight="1">
      <c r="L1" s="533"/>
      <c r="R1" s="87"/>
      <c r="U1" s="87"/>
      <c r="V1" s="87"/>
    </row>
    <row r="2" spans="2:28" ht="18.75">
      <c r="B2" s="872"/>
      <c r="C2" s="873" t="s">
        <v>197</v>
      </c>
      <c r="D2" s="874"/>
      <c r="E2" s="874"/>
      <c r="F2" s="874"/>
      <c r="G2" s="874"/>
      <c r="H2" s="874"/>
      <c r="I2" s="874"/>
      <c r="J2" s="874"/>
      <c r="K2" s="874"/>
      <c r="L2" s="874"/>
      <c r="M2" s="875"/>
      <c r="N2" s="874"/>
      <c r="O2" s="874"/>
      <c r="P2" s="874"/>
      <c r="Q2" s="874"/>
      <c r="R2" s="874"/>
      <c r="S2" s="875"/>
      <c r="T2" s="875"/>
      <c r="U2" s="876"/>
      <c r="V2" s="876"/>
      <c r="W2" s="874"/>
      <c r="X2" s="874"/>
      <c r="Y2" s="874"/>
      <c r="Z2" s="874"/>
      <c r="AA2" s="874"/>
      <c r="AB2" s="874"/>
    </row>
    <row r="3" spans="2:28" ht="13.5" thickBot="1">
      <c r="B3" s="872"/>
      <c r="C3" s="877"/>
      <c r="D3" s="874"/>
      <c r="E3" s="874"/>
      <c r="F3" s="874"/>
      <c r="G3" s="874"/>
      <c r="H3" s="874"/>
      <c r="I3" s="874"/>
      <c r="J3" s="874"/>
      <c r="K3" s="874"/>
      <c r="L3" s="874"/>
      <c r="M3" s="875"/>
      <c r="N3" s="874"/>
      <c r="O3" s="874"/>
      <c r="P3" s="874"/>
      <c r="Q3" s="874"/>
      <c r="R3" s="874"/>
      <c r="S3" s="875"/>
      <c r="T3" s="875"/>
      <c r="U3" s="874"/>
      <c r="V3" s="874"/>
      <c r="W3" s="874"/>
      <c r="X3" s="874"/>
      <c r="Y3" s="874"/>
      <c r="Z3" s="874"/>
      <c r="AA3" s="874"/>
      <c r="AB3" s="874"/>
    </row>
    <row r="4" spans="2:30" ht="12.75">
      <c r="B4" s="1541" t="s">
        <v>264</v>
      </c>
      <c r="C4" s="1542"/>
      <c r="D4" s="1542"/>
      <c r="E4" s="1542"/>
      <c r="F4" s="1542"/>
      <c r="G4" s="1542"/>
      <c r="H4" s="1542"/>
      <c r="I4" s="1542"/>
      <c r="J4" s="1542"/>
      <c r="K4" s="1542"/>
      <c r="L4" s="1542"/>
      <c r="M4" s="878"/>
      <c r="N4" s="879"/>
      <c r="O4" s="879"/>
      <c r="P4" s="880"/>
      <c r="Q4" s="880"/>
      <c r="R4" s="881"/>
      <c r="S4" s="882"/>
      <c r="T4" s="883"/>
      <c r="U4" s="883"/>
      <c r="V4" s="883"/>
      <c r="W4" s="883"/>
      <c r="X4" s="883"/>
      <c r="Y4" s="883"/>
      <c r="Z4" s="883"/>
      <c r="AA4" s="883"/>
      <c r="AB4" s="884"/>
      <c r="AC4" s="507"/>
      <c r="AD4" s="507"/>
    </row>
    <row r="5" spans="2:30" ht="18.75" customHeight="1">
      <c r="B5" s="885"/>
      <c r="C5" s="886"/>
      <c r="D5" s="887"/>
      <c r="E5" s="888"/>
      <c r="F5" s="889"/>
      <c r="G5" s="1546" t="s">
        <v>40</v>
      </c>
      <c r="H5" s="1547"/>
      <c r="I5" s="1547"/>
      <c r="J5" s="1547"/>
      <c r="K5" s="1547"/>
      <c r="L5" s="1547"/>
      <c r="M5" s="890"/>
      <c r="N5" s="891"/>
      <c r="O5" s="891"/>
      <c r="P5" s="891"/>
      <c r="Q5" s="891"/>
      <c r="R5" s="892"/>
      <c r="S5" s="1543" t="s">
        <v>39</v>
      </c>
      <c r="T5" s="1544"/>
      <c r="U5" s="1544"/>
      <c r="V5" s="1544"/>
      <c r="W5" s="1544"/>
      <c r="X5" s="1544"/>
      <c r="Y5" s="1544"/>
      <c r="Z5" s="1544"/>
      <c r="AA5" s="1544"/>
      <c r="AB5" s="1545"/>
      <c r="AC5" s="505"/>
      <c r="AD5" s="505"/>
    </row>
    <row r="6" spans="2:30" ht="13.5" thickBot="1">
      <c r="B6" s="893"/>
      <c r="C6" s="894" t="s">
        <v>185</v>
      </c>
      <c r="D6" s="895" t="s">
        <v>37</v>
      </c>
      <c r="E6" s="896"/>
      <c r="F6" s="897"/>
      <c r="G6" s="898" t="s">
        <v>38</v>
      </c>
      <c r="H6" s="899"/>
      <c r="I6" s="899"/>
      <c r="J6" s="899"/>
      <c r="K6" s="899"/>
      <c r="L6" s="900"/>
      <c r="M6" s="901"/>
      <c r="N6" s="902"/>
      <c r="O6" s="902"/>
      <c r="P6" s="902"/>
      <c r="Q6" s="902"/>
      <c r="R6" s="903"/>
      <c r="S6" s="904"/>
      <c r="T6" s="900"/>
      <c r="U6" s="900"/>
      <c r="V6" s="900"/>
      <c r="W6" s="900"/>
      <c r="X6" s="900"/>
      <c r="Y6" s="900"/>
      <c r="Z6" s="900"/>
      <c r="AA6" s="900"/>
      <c r="AB6" s="905"/>
      <c r="AC6" s="505" t="s">
        <v>41</v>
      </c>
      <c r="AD6" s="505" t="s">
        <v>41</v>
      </c>
    </row>
    <row r="7" spans="2:30" ht="12.75">
      <c r="B7" s="906"/>
      <c r="C7" s="907" t="s">
        <v>186</v>
      </c>
      <c r="D7" s="908" t="s">
        <v>184</v>
      </c>
      <c r="E7" s="909"/>
      <c r="F7" s="910" t="s">
        <v>30</v>
      </c>
      <c r="G7" s="1550">
        <v>610</v>
      </c>
      <c r="H7" s="911"/>
      <c r="I7" s="1534">
        <v>620</v>
      </c>
      <c r="J7" s="912"/>
      <c r="K7" s="1534">
        <v>630</v>
      </c>
      <c r="L7" s="912"/>
      <c r="M7" s="1534">
        <v>640</v>
      </c>
      <c r="N7" s="912"/>
      <c r="O7" s="1534">
        <v>650</v>
      </c>
      <c r="P7" s="913"/>
      <c r="Q7" s="1537" t="s">
        <v>28</v>
      </c>
      <c r="R7" s="1537" t="s">
        <v>28</v>
      </c>
      <c r="S7" s="1548">
        <v>711</v>
      </c>
      <c r="T7" s="911"/>
      <c r="U7" s="1534">
        <v>713</v>
      </c>
      <c r="V7" s="912"/>
      <c r="W7" s="1534">
        <v>716</v>
      </c>
      <c r="X7" s="912"/>
      <c r="Y7" s="1536">
        <v>717</v>
      </c>
      <c r="Z7" s="914"/>
      <c r="AA7" s="1539" t="s">
        <v>28</v>
      </c>
      <c r="AB7" s="1539" t="s">
        <v>28</v>
      </c>
      <c r="AC7" s="505" t="s">
        <v>120</v>
      </c>
      <c r="AD7" s="505" t="s">
        <v>120</v>
      </c>
    </row>
    <row r="8" spans="2:30" ht="13.5" thickBot="1">
      <c r="B8" s="915"/>
      <c r="C8" s="916"/>
      <c r="D8" s="917"/>
      <c r="E8" s="918"/>
      <c r="F8" s="919"/>
      <c r="G8" s="1551"/>
      <c r="H8" s="920"/>
      <c r="I8" s="1535"/>
      <c r="J8" s="921"/>
      <c r="K8" s="1535"/>
      <c r="L8" s="921"/>
      <c r="M8" s="1535"/>
      <c r="N8" s="921"/>
      <c r="O8" s="1535"/>
      <c r="P8" s="922"/>
      <c r="Q8" s="1538"/>
      <c r="R8" s="1538"/>
      <c r="S8" s="1549"/>
      <c r="T8" s="920"/>
      <c r="U8" s="1535"/>
      <c r="V8" s="921"/>
      <c r="W8" s="1535"/>
      <c r="X8" s="921"/>
      <c r="Y8" s="1535"/>
      <c r="Z8" s="922"/>
      <c r="AA8" s="1540"/>
      <c r="AB8" s="1540"/>
      <c r="AC8" s="506" t="s">
        <v>118</v>
      </c>
      <c r="AD8" s="506" t="s">
        <v>118</v>
      </c>
    </row>
    <row r="9" spans="2:30" ht="16.5" thickBot="1" thickTop="1">
      <c r="B9" s="923">
        <v>1</v>
      </c>
      <c r="C9" s="924" t="s">
        <v>183</v>
      </c>
      <c r="D9" s="925"/>
      <c r="E9" s="926"/>
      <c r="F9" s="927"/>
      <c r="G9" s="928">
        <f>G10+G16+G19+G23+G27+G28</f>
        <v>84</v>
      </c>
      <c r="H9" s="929">
        <f>G9/30.126</f>
        <v>2.7882891854212306</v>
      </c>
      <c r="I9" s="928">
        <f>I10+I16+I19+I23+I27+I28</f>
        <v>32</v>
      </c>
      <c r="J9" s="929">
        <f>I9/30.126</f>
        <v>1.0622054039699926</v>
      </c>
      <c r="K9" s="928">
        <f>K10+K16+K19+K23+K27+K28</f>
        <v>585</v>
      </c>
      <c r="L9" s="929">
        <f aca="true" t="shared" si="0" ref="L9:L18">K9/30.126</f>
        <v>19.418442541326428</v>
      </c>
      <c r="M9" s="928">
        <f>M10+M16+M19+M23+M27+M28</f>
        <v>100</v>
      </c>
      <c r="N9" s="929">
        <f>M9/30.126</f>
        <v>3.319391887406227</v>
      </c>
      <c r="O9" s="928">
        <f>O10+O16+O19+O23+O27+O28</f>
        <v>0</v>
      </c>
      <c r="P9" s="929"/>
      <c r="Q9" s="928">
        <f>Q10+Q16+Q19+Q23+Q27+Q28</f>
        <v>801</v>
      </c>
      <c r="R9" s="929">
        <f aca="true" t="shared" si="1" ref="R9:R16">Q9/30.126</f>
        <v>26.58832901812388</v>
      </c>
      <c r="S9" s="928">
        <f>S10+S16+S19+S23+S27+S28</f>
        <v>0</v>
      </c>
      <c r="T9" s="928"/>
      <c r="U9" s="928">
        <f>U10+U16+U19+U23+U27+U28</f>
        <v>0</v>
      </c>
      <c r="V9" s="928"/>
      <c r="W9" s="928">
        <f>W10+W16+W19+W23+W27+W28</f>
        <v>0</v>
      </c>
      <c r="X9" s="928"/>
      <c r="Y9" s="928">
        <f>Y10+Y16+Y19+Y23+Y27+Y28</f>
        <v>0</v>
      </c>
      <c r="Z9" s="928"/>
      <c r="AA9" s="928"/>
      <c r="AB9" s="928">
        <f>AB10+AB16+AB19+AB23+AB27+AB28</f>
        <v>0</v>
      </c>
      <c r="AC9" s="426">
        <f aca="true" t="shared" si="2" ref="AC9:AC21">Q9+AB9</f>
        <v>801</v>
      </c>
      <c r="AD9" s="671">
        <f aca="true" t="shared" si="3" ref="AD9:AD21">AC9/30.126</f>
        <v>26.58832901812388</v>
      </c>
    </row>
    <row r="10" spans="2:30" ht="13.5" thickTop="1">
      <c r="B10" s="923">
        <f aca="true" t="shared" si="4" ref="B10:B28">B9+1</f>
        <v>2</v>
      </c>
      <c r="C10" s="930">
        <v>1</v>
      </c>
      <c r="D10" s="931" t="s">
        <v>265</v>
      </c>
      <c r="E10" s="932"/>
      <c r="F10" s="933"/>
      <c r="G10" s="934"/>
      <c r="H10" s="935"/>
      <c r="I10" s="936"/>
      <c r="J10" s="937"/>
      <c r="K10" s="936">
        <f>K11</f>
        <v>265</v>
      </c>
      <c r="L10" s="937">
        <f t="shared" si="0"/>
        <v>8.796388501626502</v>
      </c>
      <c r="M10" s="936">
        <v>0</v>
      </c>
      <c r="N10" s="937"/>
      <c r="O10" s="936"/>
      <c r="P10" s="938"/>
      <c r="Q10" s="939">
        <f>G10+I10+K10+M10+O10</f>
        <v>265</v>
      </c>
      <c r="R10" s="940">
        <f t="shared" si="1"/>
        <v>8.796388501626502</v>
      </c>
      <c r="S10" s="941">
        <f>S11</f>
        <v>0</v>
      </c>
      <c r="T10" s="934"/>
      <c r="U10" s="936">
        <f>U11</f>
        <v>0</v>
      </c>
      <c r="V10" s="936"/>
      <c r="W10" s="936">
        <f>W11</f>
        <v>0</v>
      </c>
      <c r="X10" s="936"/>
      <c r="Y10" s="936">
        <f>Y11</f>
        <v>0</v>
      </c>
      <c r="Z10" s="942"/>
      <c r="AA10" s="942"/>
      <c r="AB10" s="943">
        <f aca="true" t="shared" si="5" ref="AB10:AB21">SUM(S10:Y10)</f>
        <v>0</v>
      </c>
      <c r="AC10" s="290">
        <f t="shared" si="2"/>
        <v>265</v>
      </c>
      <c r="AD10" s="672">
        <f t="shared" si="3"/>
        <v>8.796388501626502</v>
      </c>
    </row>
    <row r="11" spans="2:30" ht="12.75">
      <c r="B11" s="944">
        <f t="shared" si="4"/>
        <v>3</v>
      </c>
      <c r="C11" s="945"/>
      <c r="D11" s="946" t="s">
        <v>188</v>
      </c>
      <c r="E11" s="947" t="s">
        <v>36</v>
      </c>
      <c r="F11" s="948"/>
      <c r="G11" s="949"/>
      <c r="H11" s="950"/>
      <c r="I11" s="951"/>
      <c r="J11" s="950"/>
      <c r="K11" s="952">
        <f>SUM(K12:K15)</f>
        <v>265</v>
      </c>
      <c r="L11" s="953">
        <f t="shared" si="0"/>
        <v>8.796388501626502</v>
      </c>
      <c r="M11" s="951"/>
      <c r="N11" s="954"/>
      <c r="O11" s="951"/>
      <c r="P11" s="955"/>
      <c r="Q11" s="956">
        <f>G11+I11+K11+M11+O11</f>
        <v>265</v>
      </c>
      <c r="R11" s="957">
        <f t="shared" si="1"/>
        <v>8.796388501626502</v>
      </c>
      <c r="S11" s="958"/>
      <c r="T11" s="959"/>
      <c r="U11" s="960"/>
      <c r="V11" s="960"/>
      <c r="W11" s="960"/>
      <c r="X11" s="960"/>
      <c r="Y11" s="961"/>
      <c r="Z11" s="960"/>
      <c r="AA11" s="960"/>
      <c r="AB11" s="962">
        <f t="shared" si="5"/>
        <v>0</v>
      </c>
      <c r="AC11" s="330">
        <f t="shared" si="2"/>
        <v>265</v>
      </c>
      <c r="AD11" s="673">
        <f t="shared" si="3"/>
        <v>8.796388501626502</v>
      </c>
    </row>
    <row r="12" spans="2:30" ht="12.75">
      <c r="B12" s="944">
        <f t="shared" si="4"/>
        <v>4</v>
      </c>
      <c r="C12" s="963"/>
      <c r="D12" s="964"/>
      <c r="E12" s="965" t="s">
        <v>31</v>
      </c>
      <c r="F12" s="966" t="s">
        <v>95</v>
      </c>
      <c r="G12" s="967"/>
      <c r="H12" s="968"/>
      <c r="I12" s="969"/>
      <c r="J12" s="970"/>
      <c r="K12" s="971">
        <v>150</v>
      </c>
      <c r="L12" s="972">
        <f t="shared" si="0"/>
        <v>4.97908783110934</v>
      </c>
      <c r="M12" s="969"/>
      <c r="N12" s="970"/>
      <c r="O12" s="973"/>
      <c r="P12" s="974"/>
      <c r="Q12" s="975">
        <f>G12+I12+K12+M12</f>
        <v>150</v>
      </c>
      <c r="R12" s="976">
        <f t="shared" si="1"/>
        <v>4.97908783110934</v>
      </c>
      <c r="S12" s="977"/>
      <c r="T12" s="978"/>
      <c r="U12" s="979"/>
      <c r="V12" s="979"/>
      <c r="W12" s="979"/>
      <c r="X12" s="979"/>
      <c r="Y12" s="980"/>
      <c r="Z12" s="979"/>
      <c r="AA12" s="979"/>
      <c r="AB12" s="981">
        <f t="shared" si="5"/>
        <v>0</v>
      </c>
      <c r="AC12" s="189">
        <f t="shared" si="2"/>
        <v>150</v>
      </c>
      <c r="AD12" s="674">
        <f t="shared" si="3"/>
        <v>4.97908783110934</v>
      </c>
    </row>
    <row r="13" spans="2:30" ht="12.75">
      <c r="B13" s="944">
        <f t="shared" si="4"/>
        <v>5</v>
      </c>
      <c r="C13" s="945"/>
      <c r="D13" s="964"/>
      <c r="E13" s="965" t="s">
        <v>32</v>
      </c>
      <c r="F13" s="966" t="s">
        <v>96</v>
      </c>
      <c r="G13" s="967"/>
      <c r="H13" s="968"/>
      <c r="I13" s="969"/>
      <c r="J13" s="970"/>
      <c r="K13" s="971">
        <v>5</v>
      </c>
      <c r="L13" s="972">
        <f t="shared" si="0"/>
        <v>0.16596959437031136</v>
      </c>
      <c r="M13" s="969"/>
      <c r="N13" s="970"/>
      <c r="O13" s="973"/>
      <c r="P13" s="974"/>
      <c r="Q13" s="975">
        <f>G13+I13+K13+M13</f>
        <v>5</v>
      </c>
      <c r="R13" s="976">
        <f t="shared" si="1"/>
        <v>0.16596959437031136</v>
      </c>
      <c r="S13" s="977"/>
      <c r="T13" s="978"/>
      <c r="U13" s="979"/>
      <c r="V13" s="979"/>
      <c r="W13" s="979"/>
      <c r="X13" s="979">
        <v>0</v>
      </c>
      <c r="Y13" s="980"/>
      <c r="Z13" s="979"/>
      <c r="AA13" s="979"/>
      <c r="AB13" s="981">
        <f t="shared" si="5"/>
        <v>0</v>
      </c>
      <c r="AC13" s="189">
        <f t="shared" si="2"/>
        <v>5</v>
      </c>
      <c r="AD13" s="674">
        <f t="shared" si="3"/>
        <v>0.16596959437031136</v>
      </c>
    </row>
    <row r="14" spans="2:30" ht="12.75">
      <c r="B14" s="944">
        <f t="shared" si="4"/>
        <v>6</v>
      </c>
      <c r="C14" s="945"/>
      <c r="D14" s="964"/>
      <c r="E14" s="965" t="s">
        <v>33</v>
      </c>
      <c r="F14" s="966" t="s">
        <v>97</v>
      </c>
      <c r="G14" s="967"/>
      <c r="H14" s="968"/>
      <c r="I14" s="969"/>
      <c r="J14" s="970"/>
      <c r="K14" s="971">
        <v>10</v>
      </c>
      <c r="L14" s="972">
        <f t="shared" si="0"/>
        <v>0.3319391887406227</v>
      </c>
      <c r="M14" s="969"/>
      <c r="N14" s="970"/>
      <c r="O14" s="973"/>
      <c r="P14" s="974"/>
      <c r="Q14" s="975">
        <f>G14+I14+K14+M14</f>
        <v>10</v>
      </c>
      <c r="R14" s="976">
        <f t="shared" si="1"/>
        <v>0.3319391887406227</v>
      </c>
      <c r="S14" s="977"/>
      <c r="T14" s="978"/>
      <c r="U14" s="979"/>
      <c r="V14" s="979"/>
      <c r="W14" s="979"/>
      <c r="X14" s="979"/>
      <c r="Y14" s="980"/>
      <c r="Z14" s="979"/>
      <c r="AA14" s="979"/>
      <c r="AB14" s="981">
        <f t="shared" si="5"/>
        <v>0</v>
      </c>
      <c r="AC14" s="189">
        <f t="shared" si="2"/>
        <v>10</v>
      </c>
      <c r="AD14" s="674">
        <f t="shared" si="3"/>
        <v>0.3319391887406227</v>
      </c>
    </row>
    <row r="15" spans="1:30" ht="12.75">
      <c r="A15">
        <v>4</v>
      </c>
      <c r="B15" s="944">
        <f t="shared" si="4"/>
        <v>7</v>
      </c>
      <c r="C15" s="945"/>
      <c r="D15" s="964"/>
      <c r="E15" s="965" t="s">
        <v>34</v>
      </c>
      <c r="F15" s="966" t="s">
        <v>98</v>
      </c>
      <c r="G15" s="967"/>
      <c r="H15" s="968"/>
      <c r="I15" s="969"/>
      <c r="J15" s="970"/>
      <c r="K15" s="971">
        <v>100</v>
      </c>
      <c r="L15" s="972">
        <f t="shared" si="0"/>
        <v>3.319391887406227</v>
      </c>
      <c r="M15" s="969"/>
      <c r="N15" s="970"/>
      <c r="O15" s="973"/>
      <c r="P15" s="974"/>
      <c r="Q15" s="975">
        <f>G15+I15+K15+M15</f>
        <v>100</v>
      </c>
      <c r="R15" s="976">
        <f t="shared" si="1"/>
        <v>3.319391887406227</v>
      </c>
      <c r="S15" s="977"/>
      <c r="T15" s="982"/>
      <c r="U15" s="983"/>
      <c r="V15" s="983"/>
      <c r="W15" s="983"/>
      <c r="X15" s="983"/>
      <c r="Y15" s="973"/>
      <c r="Z15" s="983"/>
      <c r="AA15" s="983"/>
      <c r="AB15" s="975">
        <f t="shared" si="5"/>
        <v>0</v>
      </c>
      <c r="AC15" s="190">
        <f t="shared" si="2"/>
        <v>100</v>
      </c>
      <c r="AD15" s="674">
        <f t="shared" si="3"/>
        <v>3.319391887406227</v>
      </c>
    </row>
    <row r="16" spans="2:30" ht="12.75">
      <c r="B16" s="944">
        <f t="shared" si="4"/>
        <v>8</v>
      </c>
      <c r="C16" s="930">
        <v>2</v>
      </c>
      <c r="D16" s="931" t="s">
        <v>212</v>
      </c>
      <c r="E16" s="932"/>
      <c r="F16" s="933"/>
      <c r="G16" s="934"/>
      <c r="H16" s="935"/>
      <c r="I16" s="936"/>
      <c r="J16" s="937"/>
      <c r="K16" s="936">
        <f>K17</f>
        <v>100</v>
      </c>
      <c r="L16" s="937">
        <f t="shared" si="0"/>
        <v>3.319391887406227</v>
      </c>
      <c r="M16" s="936"/>
      <c r="N16" s="937"/>
      <c r="O16" s="984"/>
      <c r="P16" s="985"/>
      <c r="Q16" s="986">
        <f>G16+I16+K16+M16+O16</f>
        <v>100</v>
      </c>
      <c r="R16" s="987">
        <f t="shared" si="1"/>
        <v>3.319391887406227</v>
      </c>
      <c r="S16" s="988"/>
      <c r="T16" s="934"/>
      <c r="U16" s="936"/>
      <c r="V16" s="936"/>
      <c r="W16" s="936"/>
      <c r="X16" s="936"/>
      <c r="Y16" s="936"/>
      <c r="Z16" s="942"/>
      <c r="AA16" s="942"/>
      <c r="AB16" s="943">
        <f t="shared" si="5"/>
        <v>0</v>
      </c>
      <c r="AC16" s="290">
        <f t="shared" si="2"/>
        <v>100</v>
      </c>
      <c r="AD16" s="672">
        <f t="shared" si="3"/>
        <v>3.319391887406227</v>
      </c>
    </row>
    <row r="17" spans="2:30" ht="12.75">
      <c r="B17" s="944">
        <f t="shared" si="4"/>
        <v>9</v>
      </c>
      <c r="C17" s="963"/>
      <c r="D17" s="989" t="s">
        <v>188</v>
      </c>
      <c r="E17" s="990" t="s">
        <v>36</v>
      </c>
      <c r="F17" s="948"/>
      <c r="G17" s="991"/>
      <c r="H17" s="992"/>
      <c r="I17" s="961"/>
      <c r="J17" s="992"/>
      <c r="K17" s="993">
        <f>K18</f>
        <v>100</v>
      </c>
      <c r="L17" s="994">
        <f t="shared" si="0"/>
        <v>3.319391887406227</v>
      </c>
      <c r="M17" s="961"/>
      <c r="N17" s="995"/>
      <c r="O17" s="951"/>
      <c r="P17" s="955"/>
      <c r="Q17" s="956">
        <f>SUM(G17:O17)</f>
        <v>103.31939188740623</v>
      </c>
      <c r="R17" s="957">
        <f>Q17/3</f>
        <v>34.43979729580207</v>
      </c>
      <c r="S17" s="958"/>
      <c r="T17" s="959"/>
      <c r="U17" s="960"/>
      <c r="V17" s="960"/>
      <c r="W17" s="960"/>
      <c r="X17" s="960"/>
      <c r="Y17" s="961"/>
      <c r="Z17" s="960"/>
      <c r="AA17" s="960"/>
      <c r="AB17" s="962">
        <f t="shared" si="5"/>
        <v>0</v>
      </c>
      <c r="AC17" s="330">
        <f t="shared" si="2"/>
        <v>103.31939188740623</v>
      </c>
      <c r="AD17" s="673">
        <f t="shared" si="3"/>
        <v>3.4295755124280096</v>
      </c>
    </row>
    <row r="18" spans="2:30" ht="12.75">
      <c r="B18" s="944">
        <f>B17+1</f>
        <v>10</v>
      </c>
      <c r="C18" s="945"/>
      <c r="D18" s="996"/>
      <c r="E18" s="997" t="s">
        <v>31</v>
      </c>
      <c r="F18" s="966" t="s">
        <v>98</v>
      </c>
      <c r="G18" s="998"/>
      <c r="H18" s="999"/>
      <c r="I18" s="973"/>
      <c r="J18" s="1000"/>
      <c r="K18" s="1001">
        <v>100</v>
      </c>
      <c r="L18" s="1002">
        <f t="shared" si="0"/>
        <v>3.319391887406227</v>
      </c>
      <c r="M18" s="973"/>
      <c r="N18" s="1000"/>
      <c r="O18" s="973"/>
      <c r="P18" s="974"/>
      <c r="Q18" s="975">
        <f>G18+I18+K18+M18</f>
        <v>100</v>
      </c>
      <c r="R18" s="976">
        <v>30.126</v>
      </c>
      <c r="S18" s="977"/>
      <c r="T18" s="982"/>
      <c r="U18" s="983"/>
      <c r="V18" s="983"/>
      <c r="W18" s="983"/>
      <c r="X18" s="983"/>
      <c r="Y18" s="973"/>
      <c r="Z18" s="979"/>
      <c r="AA18" s="979"/>
      <c r="AB18" s="981">
        <f t="shared" si="5"/>
        <v>0</v>
      </c>
      <c r="AC18" s="190">
        <f t="shared" si="2"/>
        <v>100</v>
      </c>
      <c r="AD18" s="675">
        <f t="shared" si="3"/>
        <v>3.319391887406227</v>
      </c>
    </row>
    <row r="19" spans="2:30" ht="12.75">
      <c r="B19" s="944">
        <f t="shared" si="4"/>
        <v>11</v>
      </c>
      <c r="C19" s="1003">
        <v>3</v>
      </c>
      <c r="D19" s="1004" t="s">
        <v>198</v>
      </c>
      <c r="E19" s="1005"/>
      <c r="F19" s="1006"/>
      <c r="G19" s="1007"/>
      <c r="H19" s="1008"/>
      <c r="I19" s="984"/>
      <c r="J19" s="1009"/>
      <c r="K19" s="984"/>
      <c r="L19" s="937"/>
      <c r="M19" s="936">
        <f>M20</f>
        <v>100</v>
      </c>
      <c r="N19" s="937">
        <f>M19/30.126</f>
        <v>3.319391887406227</v>
      </c>
      <c r="O19" s="984"/>
      <c r="P19" s="985"/>
      <c r="Q19" s="986">
        <f>G19+I19+K19+M19+O19</f>
        <v>100</v>
      </c>
      <c r="R19" s="987">
        <f>Q19/30.126</f>
        <v>3.319391887406227</v>
      </c>
      <c r="S19" s="988"/>
      <c r="T19" s="1007"/>
      <c r="U19" s="984"/>
      <c r="V19" s="984"/>
      <c r="W19" s="984"/>
      <c r="X19" s="936"/>
      <c r="Y19" s="936"/>
      <c r="Z19" s="942"/>
      <c r="AA19" s="942"/>
      <c r="AB19" s="943">
        <f t="shared" si="5"/>
        <v>0</v>
      </c>
      <c r="AC19" s="290">
        <f t="shared" si="2"/>
        <v>100</v>
      </c>
      <c r="AD19" s="672">
        <f t="shared" si="3"/>
        <v>3.319391887406227</v>
      </c>
    </row>
    <row r="20" spans="2:30" ht="12.75">
      <c r="B20" s="944">
        <f t="shared" si="4"/>
        <v>12</v>
      </c>
      <c r="C20" s="963"/>
      <c r="D20" s="1010" t="s">
        <v>217</v>
      </c>
      <c r="E20" s="990" t="s">
        <v>239</v>
      </c>
      <c r="F20" s="1011"/>
      <c r="G20" s="949"/>
      <c r="H20" s="950"/>
      <c r="I20" s="951"/>
      <c r="J20" s="954"/>
      <c r="K20" s="1012"/>
      <c r="L20" s="1013"/>
      <c r="M20" s="1012">
        <f>M21</f>
        <v>100</v>
      </c>
      <c r="N20" s="1013">
        <f>M20/30.126</f>
        <v>3.319391887406227</v>
      </c>
      <c r="O20" s="951"/>
      <c r="P20" s="955"/>
      <c r="Q20" s="956">
        <f>SUM(G20:O20)</f>
        <v>103.31939188740623</v>
      </c>
      <c r="R20" s="957">
        <f>Q20/30.126</f>
        <v>3.4295755124280096</v>
      </c>
      <c r="S20" s="958"/>
      <c r="T20" s="949"/>
      <c r="U20" s="951"/>
      <c r="V20" s="951"/>
      <c r="W20" s="951"/>
      <c r="X20" s="951"/>
      <c r="Y20" s="951"/>
      <c r="Z20" s="960"/>
      <c r="AA20" s="960"/>
      <c r="AB20" s="962">
        <f t="shared" si="5"/>
        <v>0</v>
      </c>
      <c r="AC20" s="330">
        <f t="shared" si="2"/>
        <v>103.31939188740623</v>
      </c>
      <c r="AD20" s="673">
        <f t="shared" si="3"/>
        <v>3.4295755124280096</v>
      </c>
    </row>
    <row r="21" spans="2:30" ht="12.75">
      <c r="B21" s="944">
        <f t="shared" si="4"/>
        <v>13</v>
      </c>
      <c r="C21" s="1014"/>
      <c r="D21" s="1015"/>
      <c r="E21" s="965" t="s">
        <v>31</v>
      </c>
      <c r="F21" s="1016" t="s">
        <v>104</v>
      </c>
      <c r="G21" s="998"/>
      <c r="H21" s="999"/>
      <c r="I21" s="973"/>
      <c r="J21" s="1000"/>
      <c r="K21" s="1001"/>
      <c r="L21" s="972"/>
      <c r="M21" s="971">
        <v>100</v>
      </c>
      <c r="N21" s="972">
        <f>M21/30.126</f>
        <v>3.319391887406227</v>
      </c>
      <c r="O21" s="973"/>
      <c r="P21" s="974"/>
      <c r="Q21" s="975">
        <f>G21+I21+K21+M21</f>
        <v>100</v>
      </c>
      <c r="R21" s="976">
        <f>Q21/30.126</f>
        <v>3.319391887406227</v>
      </c>
      <c r="S21" s="977"/>
      <c r="T21" s="998"/>
      <c r="U21" s="973"/>
      <c r="V21" s="973"/>
      <c r="W21" s="973"/>
      <c r="X21" s="973"/>
      <c r="Y21" s="973"/>
      <c r="Z21" s="983"/>
      <c r="AA21" s="983"/>
      <c r="AB21" s="975">
        <f t="shared" si="5"/>
        <v>0</v>
      </c>
      <c r="AC21" s="190">
        <f t="shared" si="2"/>
        <v>100</v>
      </c>
      <c r="AD21" s="675">
        <f t="shared" si="3"/>
        <v>3.319391887406227</v>
      </c>
    </row>
    <row r="22" spans="2:30" ht="12.75">
      <c r="B22" s="944">
        <f t="shared" si="4"/>
        <v>14</v>
      </c>
      <c r="C22" s="1017">
        <v>4</v>
      </c>
      <c r="D22" s="1018" t="s">
        <v>199</v>
      </c>
      <c r="E22" s="1019"/>
      <c r="F22" s="1020"/>
      <c r="G22" s="1021"/>
      <c r="H22" s="1022"/>
      <c r="I22" s="1023"/>
      <c r="J22" s="1024"/>
      <c r="K22" s="1023"/>
      <c r="L22" s="1024"/>
      <c r="M22" s="1023"/>
      <c r="N22" s="1024"/>
      <c r="O22" s="1025"/>
      <c r="P22" s="1026"/>
      <c r="Q22" s="1027"/>
      <c r="R22" s="1028"/>
      <c r="S22" s="1029"/>
      <c r="T22" s="1021"/>
      <c r="U22" s="1023"/>
      <c r="V22" s="1023"/>
      <c r="W22" s="1023"/>
      <c r="X22" s="1023"/>
      <c r="Y22" s="1023"/>
      <c r="Z22" s="1030"/>
      <c r="AA22" s="1030"/>
      <c r="AB22" s="1031"/>
      <c r="AC22" s="297"/>
      <c r="AD22" s="676"/>
    </row>
    <row r="23" spans="2:30" ht="12.75">
      <c r="B23" s="944">
        <f t="shared" si="4"/>
        <v>15</v>
      </c>
      <c r="C23" s="930"/>
      <c r="D23" s="931" t="s">
        <v>200</v>
      </c>
      <c r="E23" s="932"/>
      <c r="F23" s="933"/>
      <c r="G23" s="934"/>
      <c r="H23" s="935"/>
      <c r="I23" s="936"/>
      <c r="J23" s="937"/>
      <c r="K23" s="936">
        <f>K24</f>
        <v>200</v>
      </c>
      <c r="L23" s="937">
        <f aca="true" t="shared" si="6" ref="L23:L28">K23/30.126</f>
        <v>6.638783774812454</v>
      </c>
      <c r="M23" s="936"/>
      <c r="N23" s="937"/>
      <c r="O23" s="936"/>
      <c r="P23" s="938"/>
      <c r="Q23" s="943">
        <f>G23+I23+K23+M23+O23</f>
        <v>200</v>
      </c>
      <c r="R23" s="1032">
        <f aca="true" t="shared" si="7" ref="R23:R28">Q23/30.126</f>
        <v>6.638783774812454</v>
      </c>
      <c r="S23" s="941"/>
      <c r="T23" s="934"/>
      <c r="U23" s="936"/>
      <c r="V23" s="936"/>
      <c r="W23" s="936">
        <f>W24</f>
        <v>0</v>
      </c>
      <c r="X23" s="936"/>
      <c r="Y23" s="936"/>
      <c r="Z23" s="942"/>
      <c r="AA23" s="942"/>
      <c r="AB23" s="943">
        <f aca="true" t="shared" si="8" ref="AB23:AB28">SUM(S23:Y23)</f>
        <v>0</v>
      </c>
      <c r="AC23" s="290">
        <f aca="true" t="shared" si="9" ref="AC23:AC28">Q23+AB23</f>
        <v>200</v>
      </c>
      <c r="AD23" s="672">
        <f aca="true" t="shared" si="10" ref="AD23:AD28">AC23/30.126</f>
        <v>6.638783774812454</v>
      </c>
    </row>
    <row r="24" spans="2:30" ht="12.75">
      <c r="B24" s="944">
        <f t="shared" si="4"/>
        <v>16</v>
      </c>
      <c r="C24" s="963"/>
      <c r="D24" s="1033" t="s">
        <v>240</v>
      </c>
      <c r="E24" s="990" t="s">
        <v>0</v>
      </c>
      <c r="F24" s="1011"/>
      <c r="G24" s="949"/>
      <c r="H24" s="950"/>
      <c r="I24" s="951"/>
      <c r="J24" s="954"/>
      <c r="K24" s="1012">
        <f>SUM(K25:K26)</f>
        <v>200</v>
      </c>
      <c r="L24" s="1013">
        <f t="shared" si="6"/>
        <v>6.638783774812454</v>
      </c>
      <c r="M24" s="1012"/>
      <c r="N24" s="1013"/>
      <c r="O24" s="951"/>
      <c r="P24" s="955"/>
      <c r="Q24" s="956">
        <f>SUM(G24:O24)</f>
        <v>206.63878377481245</v>
      </c>
      <c r="R24" s="957">
        <f t="shared" si="7"/>
        <v>6.859151024856019</v>
      </c>
      <c r="S24" s="958"/>
      <c r="T24" s="949"/>
      <c r="U24" s="951"/>
      <c r="V24" s="951"/>
      <c r="W24" s="1012">
        <f>SUM(W25:W26)</f>
        <v>0</v>
      </c>
      <c r="X24" s="1012"/>
      <c r="Y24" s="951"/>
      <c r="Z24" s="960"/>
      <c r="AA24" s="960"/>
      <c r="AB24" s="962">
        <f t="shared" si="8"/>
        <v>0</v>
      </c>
      <c r="AC24" s="210">
        <f t="shared" si="9"/>
        <v>206.63878377481245</v>
      </c>
      <c r="AD24" s="677">
        <f t="shared" si="10"/>
        <v>6.859151024856019</v>
      </c>
    </row>
    <row r="25" spans="2:30" ht="12.75">
      <c r="B25" s="944">
        <f t="shared" si="4"/>
        <v>17</v>
      </c>
      <c r="C25" s="945"/>
      <c r="D25" s="964"/>
      <c r="E25" s="965" t="s">
        <v>31</v>
      </c>
      <c r="F25" s="966" t="s">
        <v>102</v>
      </c>
      <c r="G25" s="967"/>
      <c r="H25" s="968"/>
      <c r="I25" s="969"/>
      <c r="J25" s="970"/>
      <c r="K25" s="971">
        <v>50</v>
      </c>
      <c r="L25" s="972">
        <f t="shared" si="6"/>
        <v>1.6596959437031136</v>
      </c>
      <c r="M25" s="969"/>
      <c r="N25" s="970"/>
      <c r="O25" s="973"/>
      <c r="P25" s="974"/>
      <c r="Q25" s="975">
        <f>G25+I25+K25+M25</f>
        <v>50</v>
      </c>
      <c r="R25" s="976">
        <f t="shared" si="7"/>
        <v>1.6596959437031136</v>
      </c>
      <c r="S25" s="977"/>
      <c r="T25" s="978"/>
      <c r="U25" s="979"/>
      <c r="V25" s="979"/>
      <c r="W25" s="979"/>
      <c r="X25" s="979"/>
      <c r="Y25" s="980"/>
      <c r="Z25" s="979"/>
      <c r="AA25" s="979"/>
      <c r="AB25" s="981">
        <f t="shared" si="8"/>
        <v>0</v>
      </c>
      <c r="AC25" s="190">
        <f t="shared" si="9"/>
        <v>50</v>
      </c>
      <c r="AD25" s="675">
        <f t="shared" si="10"/>
        <v>1.6596959437031136</v>
      </c>
    </row>
    <row r="26" spans="2:30" ht="12.75">
      <c r="B26" s="944">
        <f t="shared" si="4"/>
        <v>18</v>
      </c>
      <c r="C26" s="963"/>
      <c r="D26" s="1034"/>
      <c r="E26" s="997" t="s">
        <v>32</v>
      </c>
      <c r="F26" s="1035" t="s">
        <v>103</v>
      </c>
      <c r="G26" s="998"/>
      <c r="H26" s="999"/>
      <c r="I26" s="973"/>
      <c r="J26" s="1000"/>
      <c r="K26" s="1001">
        <v>150</v>
      </c>
      <c r="L26" s="1002">
        <f t="shared" si="6"/>
        <v>4.97908783110934</v>
      </c>
      <c r="M26" s="973"/>
      <c r="N26" s="1000"/>
      <c r="O26" s="973"/>
      <c r="P26" s="974"/>
      <c r="Q26" s="975">
        <f>G26+I26+K26+M26</f>
        <v>150</v>
      </c>
      <c r="R26" s="976">
        <f t="shared" si="7"/>
        <v>4.97908783110934</v>
      </c>
      <c r="S26" s="977"/>
      <c r="T26" s="998"/>
      <c r="U26" s="973"/>
      <c r="V26" s="973"/>
      <c r="W26" s="973"/>
      <c r="X26" s="973"/>
      <c r="Y26" s="973"/>
      <c r="Z26" s="983"/>
      <c r="AA26" s="983"/>
      <c r="AB26" s="975">
        <f t="shared" si="8"/>
        <v>0</v>
      </c>
      <c r="AC26" s="190">
        <f t="shared" si="9"/>
        <v>150</v>
      </c>
      <c r="AD26" s="675">
        <f t="shared" si="10"/>
        <v>4.97908783110934</v>
      </c>
    </row>
    <row r="27" spans="2:30" ht="12.75">
      <c r="B27" s="944">
        <f t="shared" si="4"/>
        <v>19</v>
      </c>
      <c r="C27" s="1003">
        <v>5</v>
      </c>
      <c r="D27" s="1004" t="s">
        <v>201</v>
      </c>
      <c r="E27" s="1005"/>
      <c r="F27" s="1006"/>
      <c r="G27" s="1007">
        <v>84</v>
      </c>
      <c r="H27" s="1008">
        <f>G27/30.126</f>
        <v>2.7882891854212306</v>
      </c>
      <c r="I27" s="984">
        <v>32</v>
      </c>
      <c r="J27" s="1009">
        <f>I27/30.126</f>
        <v>1.0622054039699926</v>
      </c>
      <c r="K27" s="984"/>
      <c r="L27" s="1009">
        <f t="shared" si="6"/>
        <v>0</v>
      </c>
      <c r="M27" s="984"/>
      <c r="N27" s="1009"/>
      <c r="O27" s="984"/>
      <c r="P27" s="1009"/>
      <c r="Q27" s="1036">
        <f>G27+I27+K27+M27+O27</f>
        <v>116</v>
      </c>
      <c r="R27" s="1037">
        <f t="shared" si="7"/>
        <v>3.8504945893912232</v>
      </c>
      <c r="S27" s="988"/>
      <c r="T27" s="1007"/>
      <c r="U27" s="984"/>
      <c r="V27" s="984"/>
      <c r="W27" s="984"/>
      <c r="X27" s="984"/>
      <c r="Y27" s="984"/>
      <c r="Z27" s="1038"/>
      <c r="AA27" s="1038"/>
      <c r="AB27" s="1036">
        <f t="shared" si="8"/>
        <v>0</v>
      </c>
      <c r="AC27" s="290">
        <f t="shared" si="9"/>
        <v>116</v>
      </c>
      <c r="AD27" s="672">
        <f t="shared" si="10"/>
        <v>3.8504945893912232</v>
      </c>
    </row>
    <row r="28" spans="2:30" ht="12.75">
      <c r="B28" s="944">
        <f t="shared" si="4"/>
        <v>20</v>
      </c>
      <c r="C28" s="1003">
        <v>6</v>
      </c>
      <c r="D28" s="1004" t="s">
        <v>202</v>
      </c>
      <c r="E28" s="1005"/>
      <c r="F28" s="1006"/>
      <c r="G28" s="1039"/>
      <c r="H28" s="1008"/>
      <c r="I28" s="1040"/>
      <c r="J28" s="1009"/>
      <c r="K28" s="984">
        <v>20</v>
      </c>
      <c r="L28" s="1009">
        <f t="shared" si="6"/>
        <v>0.6638783774812455</v>
      </c>
      <c r="M28" s="984"/>
      <c r="N28" s="1009"/>
      <c r="O28" s="984"/>
      <c r="P28" s="1009"/>
      <c r="Q28" s="1041">
        <f>G28+I28+K28+M28+O28</f>
        <v>20</v>
      </c>
      <c r="R28" s="1037">
        <f t="shared" si="7"/>
        <v>0.6638783774812455</v>
      </c>
      <c r="S28" s="988"/>
      <c r="T28" s="1007"/>
      <c r="U28" s="984"/>
      <c r="V28" s="984"/>
      <c r="W28" s="984"/>
      <c r="X28" s="984"/>
      <c r="Y28" s="984"/>
      <c r="Z28" s="1038"/>
      <c r="AA28" s="1038"/>
      <c r="AB28" s="1036">
        <f t="shared" si="8"/>
        <v>0</v>
      </c>
      <c r="AC28" s="290">
        <f t="shared" si="9"/>
        <v>20</v>
      </c>
      <c r="AD28" s="672">
        <f t="shared" si="10"/>
        <v>0.6638783774812455</v>
      </c>
    </row>
    <row r="29" spans="2:22" ht="12.75">
      <c r="B29" s="286"/>
      <c r="C29" s="299"/>
      <c r="D29" s="300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</row>
    <row r="30" spans="2:22" ht="12.75">
      <c r="B30" s="286"/>
      <c r="C30" s="299"/>
      <c r="D30" s="300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</row>
    <row r="31" spans="3:22" ht="18.75">
      <c r="C31" s="538" t="s">
        <v>197</v>
      </c>
      <c r="U31" s="87"/>
      <c r="V31" s="87"/>
    </row>
    <row r="32" ht="13.5" thickBot="1"/>
    <row r="33" spans="2:30" ht="12.75">
      <c r="B33" s="1523" t="s">
        <v>345</v>
      </c>
      <c r="C33" s="1524"/>
      <c r="D33" s="1524"/>
      <c r="E33" s="1524"/>
      <c r="F33" s="1524"/>
      <c r="G33" s="1524"/>
      <c r="H33" s="1524"/>
      <c r="I33" s="1524"/>
      <c r="J33" s="1524"/>
      <c r="K33" s="1524"/>
      <c r="L33" s="1524"/>
      <c r="M33" s="634"/>
      <c r="N33" s="628"/>
      <c r="O33" s="628"/>
      <c r="P33" s="637"/>
      <c r="Q33" s="637"/>
      <c r="R33" s="638"/>
      <c r="S33" s="412"/>
      <c r="T33" s="410"/>
      <c r="U33" s="410"/>
      <c r="V33" s="410"/>
      <c r="W33" s="410"/>
      <c r="X33" s="410"/>
      <c r="Y33" s="410"/>
      <c r="Z33" s="410"/>
      <c r="AA33" s="410"/>
      <c r="AB33" s="491"/>
      <c r="AC33" s="507"/>
      <c r="AD33" s="507"/>
    </row>
    <row r="34" spans="2:30" ht="18.75">
      <c r="B34" s="413"/>
      <c r="C34" s="419"/>
      <c r="D34" s="420"/>
      <c r="E34" s="421"/>
      <c r="F34" s="422"/>
      <c r="G34" s="1525" t="s">
        <v>40</v>
      </c>
      <c r="H34" s="1526"/>
      <c r="I34" s="1526"/>
      <c r="J34" s="1526"/>
      <c r="K34" s="1526"/>
      <c r="L34" s="1526"/>
      <c r="M34" s="635"/>
      <c r="N34" s="630"/>
      <c r="O34" s="630"/>
      <c r="P34" s="630"/>
      <c r="Q34" s="630"/>
      <c r="R34" s="631"/>
      <c r="S34" s="1527" t="s">
        <v>39</v>
      </c>
      <c r="T34" s="1528"/>
      <c r="U34" s="1528"/>
      <c r="V34" s="1528"/>
      <c r="W34" s="1528"/>
      <c r="X34" s="1528"/>
      <c r="Y34" s="1528"/>
      <c r="Z34" s="1528"/>
      <c r="AA34" s="1528"/>
      <c r="AB34" s="1529"/>
      <c r="AC34" s="505"/>
      <c r="AD34" s="505"/>
    </row>
    <row r="35" spans="2:30" ht="13.5" thickBot="1">
      <c r="B35" s="264"/>
      <c r="C35" s="339" t="s">
        <v>185</v>
      </c>
      <c r="D35" s="326" t="s">
        <v>37</v>
      </c>
      <c r="E35" s="423"/>
      <c r="F35" s="417"/>
      <c r="G35" s="418" t="s">
        <v>38</v>
      </c>
      <c r="H35" s="411"/>
      <c r="I35" s="411"/>
      <c r="J35" s="411"/>
      <c r="K35" s="411"/>
      <c r="L35" s="627"/>
      <c r="M35" s="636"/>
      <c r="N35" s="632"/>
      <c r="O35" s="632"/>
      <c r="P35" s="632"/>
      <c r="Q35" s="632"/>
      <c r="R35" s="633"/>
      <c r="S35" s="407"/>
      <c r="T35" s="405"/>
      <c r="U35" s="405"/>
      <c r="V35" s="405"/>
      <c r="W35" s="405"/>
      <c r="X35" s="405"/>
      <c r="Y35" s="405"/>
      <c r="Z35" s="405"/>
      <c r="AA35" s="405"/>
      <c r="AB35" s="406"/>
      <c r="AC35" s="505" t="s">
        <v>41</v>
      </c>
      <c r="AD35" s="505" t="s">
        <v>41</v>
      </c>
    </row>
    <row r="36" spans="2:30" ht="12.75">
      <c r="B36" s="267"/>
      <c r="C36" s="340" t="s">
        <v>186</v>
      </c>
      <c r="D36" s="327" t="s">
        <v>184</v>
      </c>
      <c r="E36" s="270"/>
      <c r="F36" s="271" t="s">
        <v>30</v>
      </c>
      <c r="G36" s="1530">
        <v>610</v>
      </c>
      <c r="H36" s="548"/>
      <c r="I36" s="1518">
        <v>620</v>
      </c>
      <c r="J36" s="546"/>
      <c r="K36" s="1518">
        <v>630</v>
      </c>
      <c r="L36" s="546"/>
      <c r="M36" s="1518">
        <v>640</v>
      </c>
      <c r="N36" s="546"/>
      <c r="O36" s="1518">
        <v>650</v>
      </c>
      <c r="P36" s="552"/>
      <c r="Q36" s="1532" t="s">
        <v>28</v>
      </c>
      <c r="R36" s="1532" t="s">
        <v>28</v>
      </c>
      <c r="S36" s="1516">
        <v>711</v>
      </c>
      <c r="T36" s="548"/>
      <c r="U36" s="1518">
        <v>713</v>
      </c>
      <c r="V36" s="546"/>
      <c r="W36" s="1518">
        <v>716</v>
      </c>
      <c r="X36" s="546"/>
      <c r="Y36" s="1520">
        <v>717</v>
      </c>
      <c r="Z36" s="624"/>
      <c r="AA36" s="1521" t="s">
        <v>28</v>
      </c>
      <c r="AB36" s="1521" t="s">
        <v>28</v>
      </c>
      <c r="AC36" s="505" t="s">
        <v>120</v>
      </c>
      <c r="AD36" s="505" t="s">
        <v>120</v>
      </c>
    </row>
    <row r="37" spans="2:30" ht="13.5" thickBot="1">
      <c r="B37" s="288"/>
      <c r="C37" s="341"/>
      <c r="D37" s="328"/>
      <c r="E37" s="275"/>
      <c r="F37" s="276"/>
      <c r="G37" s="1531"/>
      <c r="H37" s="549"/>
      <c r="I37" s="1519"/>
      <c r="J37" s="547"/>
      <c r="K37" s="1519"/>
      <c r="L37" s="547"/>
      <c r="M37" s="1519"/>
      <c r="N37" s="547"/>
      <c r="O37" s="1519"/>
      <c r="P37" s="553"/>
      <c r="Q37" s="1533"/>
      <c r="R37" s="1533"/>
      <c r="S37" s="1517"/>
      <c r="T37" s="549"/>
      <c r="U37" s="1519"/>
      <c r="V37" s="547"/>
      <c r="W37" s="1519"/>
      <c r="X37" s="547"/>
      <c r="Y37" s="1519"/>
      <c r="Z37" s="553"/>
      <c r="AA37" s="1522"/>
      <c r="AB37" s="1522"/>
      <c r="AC37" s="506" t="s">
        <v>119</v>
      </c>
      <c r="AD37" s="506" t="s">
        <v>119</v>
      </c>
    </row>
    <row r="38" spans="2:30" ht="16.5" thickBot="1" thickTop="1">
      <c r="B38" s="168">
        <v>1</v>
      </c>
      <c r="C38" s="414" t="s">
        <v>183</v>
      </c>
      <c r="D38" s="415"/>
      <c r="E38" s="416"/>
      <c r="F38" s="424"/>
      <c r="G38" s="425">
        <f>G39+G45+G48+G52+G56+G57</f>
        <v>84</v>
      </c>
      <c r="H38" s="639">
        <f>G38/30.126</f>
        <v>2.7882891854212306</v>
      </c>
      <c r="I38" s="425">
        <f>I39+I45+I48+I52+I56+I57</f>
        <v>32</v>
      </c>
      <c r="J38" s="639">
        <f>I38/30.126</f>
        <v>1.0622054039699926</v>
      </c>
      <c r="K38" s="425">
        <f>K39+K45+K48+K52+K56+K57</f>
        <v>585</v>
      </c>
      <c r="L38" s="639">
        <f aca="true" t="shared" si="11" ref="L38:L47">K38/30.126</f>
        <v>19.418442541326428</v>
      </c>
      <c r="M38" s="425">
        <f>M39+M45+M48+M52+M56+M57</f>
        <v>100</v>
      </c>
      <c r="N38" s="639">
        <f>M38/30.126</f>
        <v>3.319391887406227</v>
      </c>
      <c r="O38" s="425">
        <f>O39+O45+O48+O52+O56+O57</f>
        <v>0</v>
      </c>
      <c r="P38" s="639"/>
      <c r="Q38" s="425">
        <f>Q39+Q45+Q48+Q52+Q56+Q57</f>
        <v>801</v>
      </c>
      <c r="R38" s="639">
        <f aca="true" t="shared" si="12" ref="R38:R45">Q38/30.126</f>
        <v>26.58832901812388</v>
      </c>
      <c r="S38" s="425">
        <f>S39+S45+S48+S52+S56+S57</f>
        <v>0</v>
      </c>
      <c r="T38" s="425"/>
      <c r="U38" s="425">
        <f>U39+U45+U48+U52+U56+U57</f>
        <v>0</v>
      </c>
      <c r="V38" s="425"/>
      <c r="W38" s="425">
        <f>W39+W45+W48+W52+W56+W57</f>
        <v>0</v>
      </c>
      <c r="X38" s="425"/>
      <c r="Y38" s="425">
        <f>Y39+Y45+Y48+Y52+Y56+Y57</f>
        <v>0</v>
      </c>
      <c r="Z38" s="425"/>
      <c r="AA38" s="425"/>
      <c r="AB38" s="425">
        <f>AB39+AB45+AB48+AB52+AB56+AB57</f>
        <v>0</v>
      </c>
      <c r="AC38" s="426">
        <f aca="true" t="shared" si="13" ref="AC38:AC50">Q38+AB38</f>
        <v>801</v>
      </c>
      <c r="AD38" s="671">
        <f aca="true" t="shared" si="14" ref="AD38:AD50">AC38/30.126</f>
        <v>26.58832901812388</v>
      </c>
    </row>
    <row r="39" spans="2:30" ht="13.5" thickTop="1">
      <c r="B39" s="168">
        <f aca="true" t="shared" si="15" ref="B39:B57">B38+1</f>
        <v>2</v>
      </c>
      <c r="C39" s="277">
        <v>1</v>
      </c>
      <c r="D39" s="278" t="s">
        <v>265</v>
      </c>
      <c r="E39" s="279"/>
      <c r="F39" s="280"/>
      <c r="G39" s="282"/>
      <c r="H39" s="640"/>
      <c r="I39" s="284"/>
      <c r="J39" s="647"/>
      <c r="K39" s="284">
        <f>K40</f>
        <v>265</v>
      </c>
      <c r="L39" s="647">
        <f t="shared" si="11"/>
        <v>8.796388501626502</v>
      </c>
      <c r="M39" s="284">
        <v>0</v>
      </c>
      <c r="N39" s="647"/>
      <c r="O39" s="284"/>
      <c r="P39" s="659"/>
      <c r="Q39" s="484">
        <f>G39+I39+K39+M39+O39</f>
        <v>265</v>
      </c>
      <c r="R39" s="664">
        <f t="shared" si="12"/>
        <v>8.796388501626502</v>
      </c>
      <c r="S39" s="281">
        <f>S40</f>
        <v>0</v>
      </c>
      <c r="T39" s="282"/>
      <c r="U39" s="284">
        <f>U40</f>
        <v>0</v>
      </c>
      <c r="V39" s="284"/>
      <c r="W39" s="284">
        <f>W40</f>
        <v>0</v>
      </c>
      <c r="X39" s="284"/>
      <c r="Y39" s="284">
        <f>Y40</f>
        <v>0</v>
      </c>
      <c r="Z39" s="625"/>
      <c r="AA39" s="625"/>
      <c r="AB39" s="489">
        <f aca="true" t="shared" si="16" ref="AB39:AB50">SUM(S39:Y39)</f>
        <v>0</v>
      </c>
      <c r="AC39" s="290">
        <f t="shared" si="13"/>
        <v>265</v>
      </c>
      <c r="AD39" s="672">
        <f t="shared" si="14"/>
        <v>8.796388501626502</v>
      </c>
    </row>
    <row r="40" spans="2:30" ht="12.75">
      <c r="B40" s="169">
        <f t="shared" si="15"/>
        <v>3</v>
      </c>
      <c r="C40" s="165"/>
      <c r="D40" s="171" t="s">
        <v>188</v>
      </c>
      <c r="E40" s="173" t="s">
        <v>36</v>
      </c>
      <c r="F40" s="289"/>
      <c r="G40" s="187"/>
      <c r="H40" s="641"/>
      <c r="I40" s="188"/>
      <c r="J40" s="641"/>
      <c r="K40" s="198">
        <f>SUM(K41:K44)</f>
        <v>265</v>
      </c>
      <c r="L40" s="653">
        <f t="shared" si="11"/>
        <v>8.796388501626502</v>
      </c>
      <c r="M40" s="188"/>
      <c r="N40" s="651"/>
      <c r="O40" s="188"/>
      <c r="P40" s="660"/>
      <c r="Q40" s="485">
        <f>G40+I40+K40+M40+O40</f>
        <v>265</v>
      </c>
      <c r="R40" s="665">
        <f t="shared" si="12"/>
        <v>8.796388501626502</v>
      </c>
      <c r="S40" s="409"/>
      <c r="T40" s="678"/>
      <c r="U40" s="213"/>
      <c r="V40" s="213"/>
      <c r="W40" s="213"/>
      <c r="X40" s="213"/>
      <c r="Y40" s="212"/>
      <c r="Z40" s="213"/>
      <c r="AA40" s="213"/>
      <c r="AB40" s="494">
        <f t="shared" si="16"/>
        <v>0</v>
      </c>
      <c r="AC40" s="330">
        <f t="shared" si="13"/>
        <v>265</v>
      </c>
      <c r="AD40" s="673">
        <f t="shared" si="14"/>
        <v>8.796388501626502</v>
      </c>
    </row>
    <row r="41" spans="2:30" ht="12.75">
      <c r="B41" s="169">
        <f t="shared" si="15"/>
        <v>4</v>
      </c>
      <c r="C41" s="166"/>
      <c r="D41" s="20"/>
      <c r="E41" s="74" t="s">
        <v>31</v>
      </c>
      <c r="F41" s="176" t="s">
        <v>95</v>
      </c>
      <c r="G41" s="178"/>
      <c r="H41" s="642"/>
      <c r="I41" s="14"/>
      <c r="J41" s="648"/>
      <c r="K41" s="8">
        <v>150</v>
      </c>
      <c r="L41" s="654">
        <f t="shared" si="11"/>
        <v>4.97908783110934</v>
      </c>
      <c r="M41" s="14"/>
      <c r="N41" s="648"/>
      <c r="O41" s="10"/>
      <c r="P41" s="661"/>
      <c r="Q41" s="486">
        <f>G41+I41+K41+M41</f>
        <v>150</v>
      </c>
      <c r="R41" s="666">
        <f t="shared" si="12"/>
        <v>4.97908783110934</v>
      </c>
      <c r="S41" s="29"/>
      <c r="T41" s="679"/>
      <c r="U41" s="17"/>
      <c r="V41" s="17"/>
      <c r="W41" s="17"/>
      <c r="X41" s="17"/>
      <c r="Y41" s="16"/>
      <c r="Z41" s="17"/>
      <c r="AA41" s="17"/>
      <c r="AB41" s="495">
        <f t="shared" si="16"/>
        <v>0</v>
      </c>
      <c r="AC41" s="189">
        <f t="shared" si="13"/>
        <v>150</v>
      </c>
      <c r="AD41" s="674">
        <f t="shared" si="14"/>
        <v>4.97908783110934</v>
      </c>
    </row>
    <row r="42" spans="2:30" ht="12.75">
      <c r="B42" s="169">
        <f t="shared" si="15"/>
        <v>5</v>
      </c>
      <c r="C42" s="165"/>
      <c r="D42" s="20"/>
      <c r="E42" s="74" t="s">
        <v>32</v>
      </c>
      <c r="F42" s="176" t="s">
        <v>96</v>
      </c>
      <c r="G42" s="178"/>
      <c r="H42" s="642"/>
      <c r="I42" s="14"/>
      <c r="J42" s="648"/>
      <c r="K42" s="8">
        <v>5</v>
      </c>
      <c r="L42" s="654">
        <f t="shared" si="11"/>
        <v>0.16596959437031136</v>
      </c>
      <c r="M42" s="14"/>
      <c r="N42" s="648"/>
      <c r="O42" s="10"/>
      <c r="P42" s="661"/>
      <c r="Q42" s="486">
        <f>G42+I42+K42+M42</f>
        <v>5</v>
      </c>
      <c r="R42" s="666">
        <f t="shared" si="12"/>
        <v>0.16596959437031136</v>
      </c>
      <c r="S42" s="29"/>
      <c r="T42" s="679"/>
      <c r="U42" s="17"/>
      <c r="V42" s="17"/>
      <c r="W42" s="17"/>
      <c r="X42" s="17"/>
      <c r="Y42" s="16"/>
      <c r="Z42" s="17"/>
      <c r="AA42" s="17"/>
      <c r="AB42" s="495">
        <f t="shared" si="16"/>
        <v>0</v>
      </c>
      <c r="AC42" s="189">
        <f t="shared" si="13"/>
        <v>5</v>
      </c>
      <c r="AD42" s="674">
        <f t="shared" si="14"/>
        <v>0.16596959437031136</v>
      </c>
    </row>
    <row r="43" spans="2:30" ht="12.75">
      <c r="B43" s="169">
        <f t="shared" si="15"/>
        <v>6</v>
      </c>
      <c r="C43" s="165"/>
      <c r="D43" s="20"/>
      <c r="E43" s="74" t="s">
        <v>33</v>
      </c>
      <c r="F43" s="176" t="s">
        <v>97</v>
      </c>
      <c r="G43" s="178"/>
      <c r="H43" s="642"/>
      <c r="I43" s="14"/>
      <c r="J43" s="648"/>
      <c r="K43" s="8">
        <v>10</v>
      </c>
      <c r="L43" s="654">
        <f t="shared" si="11"/>
        <v>0.3319391887406227</v>
      </c>
      <c r="M43" s="14"/>
      <c r="N43" s="648"/>
      <c r="O43" s="10"/>
      <c r="P43" s="661"/>
      <c r="Q43" s="486">
        <f>G43+I43+K43+M43</f>
        <v>10</v>
      </c>
      <c r="R43" s="666">
        <f t="shared" si="12"/>
        <v>0.3319391887406227</v>
      </c>
      <c r="S43" s="29"/>
      <c r="T43" s="679"/>
      <c r="U43" s="17"/>
      <c r="V43" s="17"/>
      <c r="W43" s="17"/>
      <c r="X43" s="17"/>
      <c r="Y43" s="16"/>
      <c r="Z43" s="17"/>
      <c r="AA43" s="17"/>
      <c r="AB43" s="495">
        <f t="shared" si="16"/>
        <v>0</v>
      </c>
      <c r="AC43" s="189">
        <f t="shared" si="13"/>
        <v>10</v>
      </c>
      <c r="AD43" s="674">
        <f t="shared" si="14"/>
        <v>0.3319391887406227</v>
      </c>
    </row>
    <row r="44" spans="2:30" ht="12.75">
      <c r="B44" s="169">
        <f t="shared" si="15"/>
        <v>7</v>
      </c>
      <c r="C44" s="165"/>
      <c r="D44" s="20"/>
      <c r="E44" s="74" t="s">
        <v>34</v>
      </c>
      <c r="F44" s="176" t="s">
        <v>98</v>
      </c>
      <c r="G44" s="178"/>
      <c r="H44" s="642"/>
      <c r="I44" s="14"/>
      <c r="J44" s="648"/>
      <c r="K44" s="8">
        <v>100</v>
      </c>
      <c r="L44" s="654">
        <f t="shared" si="11"/>
        <v>3.319391887406227</v>
      </c>
      <c r="M44" s="14"/>
      <c r="N44" s="648"/>
      <c r="O44" s="10"/>
      <c r="P44" s="661"/>
      <c r="Q44" s="486">
        <f>G44+I44+K44+M44</f>
        <v>100</v>
      </c>
      <c r="R44" s="666">
        <f t="shared" si="12"/>
        <v>3.319391887406227</v>
      </c>
      <c r="S44" s="29"/>
      <c r="T44" s="680"/>
      <c r="U44" s="11"/>
      <c r="V44" s="11"/>
      <c r="W44" s="11"/>
      <c r="X44" s="11"/>
      <c r="Y44" s="10"/>
      <c r="Z44" s="11"/>
      <c r="AA44" s="11"/>
      <c r="AB44" s="486">
        <f t="shared" si="16"/>
        <v>0</v>
      </c>
      <c r="AC44" s="190">
        <f t="shared" si="13"/>
        <v>100</v>
      </c>
      <c r="AD44" s="674">
        <f t="shared" si="14"/>
        <v>3.319391887406227</v>
      </c>
    </row>
    <row r="45" spans="2:30" ht="12.75">
      <c r="B45" s="169">
        <f t="shared" si="15"/>
        <v>8</v>
      </c>
      <c r="C45" s="277">
        <v>2</v>
      </c>
      <c r="D45" s="278" t="s">
        <v>212</v>
      </c>
      <c r="E45" s="279"/>
      <c r="F45" s="280"/>
      <c r="G45" s="282"/>
      <c r="H45" s="640"/>
      <c r="I45" s="284"/>
      <c r="J45" s="647"/>
      <c r="K45" s="284">
        <f>K46</f>
        <v>100</v>
      </c>
      <c r="L45" s="647">
        <f t="shared" si="11"/>
        <v>3.319391887406227</v>
      </c>
      <c r="M45" s="284"/>
      <c r="N45" s="647"/>
      <c r="O45" s="241"/>
      <c r="P45" s="662"/>
      <c r="Q45" s="487">
        <f>G45+I45+K45+M45+O45</f>
        <v>100</v>
      </c>
      <c r="R45" s="667">
        <f t="shared" si="12"/>
        <v>3.319391887406227</v>
      </c>
      <c r="S45" s="240"/>
      <c r="T45" s="282"/>
      <c r="U45" s="284"/>
      <c r="V45" s="284"/>
      <c r="W45" s="284"/>
      <c r="X45" s="284"/>
      <c r="Y45" s="284"/>
      <c r="Z45" s="625"/>
      <c r="AA45" s="625"/>
      <c r="AB45" s="489">
        <f t="shared" si="16"/>
        <v>0</v>
      </c>
      <c r="AC45" s="290">
        <f t="shared" si="13"/>
        <v>100</v>
      </c>
      <c r="AD45" s="672">
        <f t="shared" si="14"/>
        <v>3.319391887406227</v>
      </c>
    </row>
    <row r="46" spans="2:30" ht="12.75">
      <c r="B46" s="169">
        <f t="shared" si="15"/>
        <v>9</v>
      </c>
      <c r="C46" s="166"/>
      <c r="D46" s="167" t="s">
        <v>188</v>
      </c>
      <c r="E46" s="174" t="s">
        <v>36</v>
      </c>
      <c r="F46" s="289"/>
      <c r="G46" s="308"/>
      <c r="H46" s="643"/>
      <c r="I46" s="212"/>
      <c r="J46" s="643"/>
      <c r="K46" s="186">
        <f>K47</f>
        <v>100</v>
      </c>
      <c r="L46" s="655">
        <f t="shared" si="11"/>
        <v>3.319391887406227</v>
      </c>
      <c r="M46" s="212"/>
      <c r="N46" s="658"/>
      <c r="O46" s="188"/>
      <c r="P46" s="660"/>
      <c r="Q46" s="485">
        <f>SUM(G46:O46)</f>
        <v>103.31939188740623</v>
      </c>
      <c r="R46" s="665">
        <f>Q46/3</f>
        <v>34.43979729580207</v>
      </c>
      <c r="S46" s="409"/>
      <c r="T46" s="678"/>
      <c r="U46" s="213"/>
      <c r="V46" s="213"/>
      <c r="W46" s="213"/>
      <c r="X46" s="213"/>
      <c r="Y46" s="212"/>
      <c r="Z46" s="213"/>
      <c r="AA46" s="213"/>
      <c r="AB46" s="494">
        <f t="shared" si="16"/>
        <v>0</v>
      </c>
      <c r="AC46" s="330">
        <f t="shared" si="13"/>
        <v>103.31939188740623</v>
      </c>
      <c r="AD46" s="673">
        <f t="shared" si="14"/>
        <v>3.4295755124280096</v>
      </c>
    </row>
    <row r="47" spans="2:30" ht="12.75">
      <c r="B47" s="169">
        <f>B46+1</f>
        <v>10</v>
      </c>
      <c r="C47" s="165"/>
      <c r="D47" s="19"/>
      <c r="E47" s="6" t="s">
        <v>31</v>
      </c>
      <c r="F47" s="176" t="s">
        <v>98</v>
      </c>
      <c r="G47" s="35"/>
      <c r="H47" s="644"/>
      <c r="I47" s="10"/>
      <c r="J47" s="649"/>
      <c r="K47" s="7">
        <v>100</v>
      </c>
      <c r="L47" s="656">
        <f t="shared" si="11"/>
        <v>3.319391887406227</v>
      </c>
      <c r="M47" s="10"/>
      <c r="N47" s="649"/>
      <c r="O47" s="10"/>
      <c r="P47" s="661"/>
      <c r="Q47" s="486">
        <f>G47+I47+K47+M47</f>
        <v>100</v>
      </c>
      <c r="R47" s="666">
        <v>30.126</v>
      </c>
      <c r="S47" s="29"/>
      <c r="T47" s="680"/>
      <c r="U47" s="11"/>
      <c r="V47" s="11"/>
      <c r="W47" s="11"/>
      <c r="X47" s="11"/>
      <c r="Y47" s="10"/>
      <c r="Z47" s="17"/>
      <c r="AA47" s="17"/>
      <c r="AB47" s="495">
        <f t="shared" si="16"/>
        <v>0</v>
      </c>
      <c r="AC47" s="190">
        <f t="shared" si="13"/>
        <v>100</v>
      </c>
      <c r="AD47" s="675">
        <f t="shared" si="14"/>
        <v>3.319391887406227</v>
      </c>
    </row>
    <row r="48" spans="2:30" ht="12.75">
      <c r="B48" s="169">
        <f t="shared" si="15"/>
        <v>11</v>
      </c>
      <c r="C48" s="233">
        <v>3</v>
      </c>
      <c r="D48" s="234" t="s">
        <v>198</v>
      </c>
      <c r="E48" s="235"/>
      <c r="F48" s="236"/>
      <c r="G48" s="242"/>
      <c r="H48" s="645"/>
      <c r="I48" s="241"/>
      <c r="J48" s="650"/>
      <c r="K48" s="241"/>
      <c r="L48" s="647"/>
      <c r="M48" s="284">
        <f>M49</f>
        <v>100</v>
      </c>
      <c r="N48" s="647">
        <f>M48/30.126</f>
        <v>3.319391887406227</v>
      </c>
      <c r="O48" s="241"/>
      <c r="P48" s="662"/>
      <c r="Q48" s="487">
        <f>G48+I48+K48+M48+O48</f>
        <v>100</v>
      </c>
      <c r="R48" s="667">
        <f>Q48/30.126</f>
        <v>3.319391887406227</v>
      </c>
      <c r="S48" s="240"/>
      <c r="T48" s="242"/>
      <c r="U48" s="241"/>
      <c r="V48" s="241"/>
      <c r="W48" s="241"/>
      <c r="X48" s="284"/>
      <c r="Y48" s="284"/>
      <c r="Z48" s="625"/>
      <c r="AA48" s="625"/>
      <c r="AB48" s="489">
        <f t="shared" si="16"/>
        <v>0</v>
      </c>
      <c r="AC48" s="290">
        <f t="shared" si="13"/>
        <v>100</v>
      </c>
      <c r="AD48" s="672">
        <f t="shared" si="14"/>
        <v>3.319391887406227</v>
      </c>
    </row>
    <row r="49" spans="2:30" ht="12.75">
      <c r="B49" s="169">
        <f t="shared" si="15"/>
        <v>12</v>
      </c>
      <c r="C49" s="166"/>
      <c r="D49" s="22" t="s">
        <v>217</v>
      </c>
      <c r="E49" s="174" t="s">
        <v>239</v>
      </c>
      <c r="F49" s="177"/>
      <c r="G49" s="187"/>
      <c r="H49" s="641"/>
      <c r="I49" s="188"/>
      <c r="J49" s="651"/>
      <c r="K49" s="199"/>
      <c r="L49" s="657"/>
      <c r="M49" s="199">
        <f>M50</f>
        <v>100</v>
      </c>
      <c r="N49" s="657">
        <f>M49/30.126</f>
        <v>3.319391887406227</v>
      </c>
      <c r="O49" s="188"/>
      <c r="P49" s="660"/>
      <c r="Q49" s="485">
        <f>SUM(G49:O49)</f>
        <v>103.31939188740623</v>
      </c>
      <c r="R49" s="665">
        <f>Q49/30.126</f>
        <v>3.4295755124280096</v>
      </c>
      <c r="S49" s="409"/>
      <c r="T49" s="187"/>
      <c r="U49" s="188"/>
      <c r="V49" s="188"/>
      <c r="W49" s="188"/>
      <c r="X49" s="188"/>
      <c r="Y49" s="188"/>
      <c r="Z49" s="213"/>
      <c r="AA49" s="213"/>
      <c r="AB49" s="494">
        <f t="shared" si="16"/>
        <v>0</v>
      </c>
      <c r="AC49" s="330">
        <f t="shared" si="13"/>
        <v>103.31939188740623</v>
      </c>
      <c r="AD49" s="673">
        <f t="shared" si="14"/>
        <v>3.4295755124280096</v>
      </c>
    </row>
    <row r="50" spans="2:30" ht="12.75">
      <c r="B50" s="169">
        <f t="shared" si="15"/>
        <v>13</v>
      </c>
      <c r="C50" s="191"/>
      <c r="D50" s="21"/>
      <c r="E50" s="74" t="s">
        <v>31</v>
      </c>
      <c r="F50" s="192" t="s">
        <v>104</v>
      </c>
      <c r="G50" s="35"/>
      <c r="H50" s="644"/>
      <c r="I50" s="10"/>
      <c r="J50" s="649"/>
      <c r="K50" s="7"/>
      <c r="L50" s="654"/>
      <c r="M50" s="8">
        <v>100</v>
      </c>
      <c r="N50" s="654">
        <f>M50/30.126</f>
        <v>3.319391887406227</v>
      </c>
      <c r="O50" s="10"/>
      <c r="P50" s="661"/>
      <c r="Q50" s="486">
        <f>G50+I50+K50+M50</f>
        <v>100</v>
      </c>
      <c r="R50" s="666">
        <f>Q50/30.126</f>
        <v>3.319391887406227</v>
      </c>
      <c r="S50" s="29"/>
      <c r="T50" s="35"/>
      <c r="U50" s="10"/>
      <c r="V50" s="10"/>
      <c r="W50" s="10"/>
      <c r="X50" s="10"/>
      <c r="Y50" s="10"/>
      <c r="Z50" s="11"/>
      <c r="AA50" s="11"/>
      <c r="AB50" s="486">
        <f t="shared" si="16"/>
        <v>0</v>
      </c>
      <c r="AC50" s="190">
        <f t="shared" si="13"/>
        <v>100</v>
      </c>
      <c r="AD50" s="675">
        <f t="shared" si="14"/>
        <v>3.319391887406227</v>
      </c>
    </row>
    <row r="51" spans="2:30" ht="12.75">
      <c r="B51" s="169">
        <f t="shared" si="15"/>
        <v>14</v>
      </c>
      <c r="C51" s="291">
        <v>4</v>
      </c>
      <c r="D51" s="292" t="s">
        <v>199</v>
      </c>
      <c r="E51" s="293"/>
      <c r="F51" s="294"/>
      <c r="G51" s="304"/>
      <c r="H51" s="646"/>
      <c r="I51" s="305"/>
      <c r="J51" s="652"/>
      <c r="K51" s="305"/>
      <c r="L51" s="652"/>
      <c r="M51" s="305"/>
      <c r="N51" s="652"/>
      <c r="O51" s="477"/>
      <c r="P51" s="663"/>
      <c r="Q51" s="488"/>
      <c r="R51" s="668"/>
      <c r="S51" s="508"/>
      <c r="T51" s="304"/>
      <c r="U51" s="305"/>
      <c r="V51" s="305"/>
      <c r="W51" s="305"/>
      <c r="X51" s="305"/>
      <c r="Y51" s="305"/>
      <c r="Z51" s="681"/>
      <c r="AA51" s="681"/>
      <c r="AB51" s="496"/>
      <c r="AC51" s="297"/>
      <c r="AD51" s="676"/>
    </row>
    <row r="52" spans="2:30" ht="12.75">
      <c r="B52" s="169">
        <f t="shared" si="15"/>
        <v>15</v>
      </c>
      <c r="C52" s="277"/>
      <c r="D52" s="278" t="s">
        <v>200</v>
      </c>
      <c r="E52" s="279"/>
      <c r="F52" s="280"/>
      <c r="G52" s="282"/>
      <c r="H52" s="640"/>
      <c r="I52" s="284"/>
      <c r="J52" s="647"/>
      <c r="K52" s="284">
        <f>K53</f>
        <v>200</v>
      </c>
      <c r="L52" s="647">
        <f aca="true" t="shared" si="17" ref="L52:L57">K52/30.126</f>
        <v>6.638783774812454</v>
      </c>
      <c r="M52" s="284"/>
      <c r="N52" s="647"/>
      <c r="O52" s="284"/>
      <c r="P52" s="659"/>
      <c r="Q52" s="489">
        <f>G52+I52+K52+M52+O52</f>
        <v>200</v>
      </c>
      <c r="R52" s="669">
        <f aca="true" t="shared" si="18" ref="R52:R57">Q52/30.126</f>
        <v>6.638783774812454</v>
      </c>
      <c r="S52" s="281"/>
      <c r="T52" s="282"/>
      <c r="U52" s="284"/>
      <c r="V52" s="284"/>
      <c r="W52" s="284"/>
      <c r="X52" s="284"/>
      <c r="Y52" s="284"/>
      <c r="Z52" s="625"/>
      <c r="AA52" s="625"/>
      <c r="AB52" s="489">
        <f aca="true" t="shared" si="19" ref="AB52:AB57">SUM(S52:Y52)</f>
        <v>0</v>
      </c>
      <c r="AC52" s="290">
        <f aca="true" t="shared" si="20" ref="AC52:AC57">Q52+AB52</f>
        <v>200</v>
      </c>
      <c r="AD52" s="672">
        <f aca="true" t="shared" si="21" ref="AD52:AD57">AC52/30.126</f>
        <v>6.638783774812454</v>
      </c>
    </row>
    <row r="53" spans="2:30" ht="12.75">
      <c r="B53" s="169">
        <f t="shared" si="15"/>
        <v>16</v>
      </c>
      <c r="C53" s="166"/>
      <c r="D53" s="231" t="s">
        <v>240</v>
      </c>
      <c r="E53" s="174" t="s">
        <v>0</v>
      </c>
      <c r="F53" s="177"/>
      <c r="G53" s="187"/>
      <c r="H53" s="641"/>
      <c r="I53" s="188"/>
      <c r="J53" s="651"/>
      <c r="K53" s="199">
        <f>SUM(K54:K55)</f>
        <v>200</v>
      </c>
      <c r="L53" s="657">
        <f t="shared" si="17"/>
        <v>6.638783774812454</v>
      </c>
      <c r="M53" s="199"/>
      <c r="N53" s="657"/>
      <c r="O53" s="188"/>
      <c r="P53" s="660"/>
      <c r="Q53" s="485">
        <f>SUM(G53:O53)</f>
        <v>206.63878377481245</v>
      </c>
      <c r="R53" s="665">
        <f t="shared" si="18"/>
        <v>6.859151024856019</v>
      </c>
      <c r="S53" s="409"/>
      <c r="T53" s="187"/>
      <c r="U53" s="188"/>
      <c r="V53" s="188"/>
      <c r="W53" s="199"/>
      <c r="X53" s="199"/>
      <c r="Y53" s="188"/>
      <c r="Z53" s="213"/>
      <c r="AA53" s="213"/>
      <c r="AB53" s="494">
        <f t="shared" si="19"/>
        <v>0</v>
      </c>
      <c r="AC53" s="210">
        <f t="shared" si="20"/>
        <v>206.63878377481245</v>
      </c>
      <c r="AD53" s="677">
        <f t="shared" si="21"/>
        <v>6.859151024856019</v>
      </c>
    </row>
    <row r="54" spans="2:30" ht="12.75">
      <c r="B54" s="169">
        <f t="shared" si="15"/>
        <v>17</v>
      </c>
      <c r="C54" s="165"/>
      <c r="D54" s="20"/>
      <c r="E54" s="74" t="s">
        <v>31</v>
      </c>
      <c r="F54" s="176" t="s">
        <v>102</v>
      </c>
      <c r="G54" s="178"/>
      <c r="H54" s="642"/>
      <c r="I54" s="14"/>
      <c r="J54" s="648"/>
      <c r="K54" s="8">
        <v>50</v>
      </c>
      <c r="L54" s="654">
        <f t="shared" si="17"/>
        <v>1.6596959437031136</v>
      </c>
      <c r="M54" s="14"/>
      <c r="N54" s="648"/>
      <c r="O54" s="10"/>
      <c r="P54" s="661"/>
      <c r="Q54" s="486">
        <f>G54+I54+K54+M54</f>
        <v>50</v>
      </c>
      <c r="R54" s="666">
        <f t="shared" si="18"/>
        <v>1.6596959437031136</v>
      </c>
      <c r="S54" s="29"/>
      <c r="T54" s="679"/>
      <c r="U54" s="17"/>
      <c r="V54" s="17"/>
      <c r="W54" s="17"/>
      <c r="X54" s="17"/>
      <c r="Y54" s="16"/>
      <c r="Z54" s="17"/>
      <c r="AA54" s="17"/>
      <c r="AB54" s="495">
        <f t="shared" si="19"/>
        <v>0</v>
      </c>
      <c r="AC54" s="190">
        <f t="shared" si="20"/>
        <v>50</v>
      </c>
      <c r="AD54" s="675">
        <f t="shared" si="21"/>
        <v>1.6596959437031136</v>
      </c>
    </row>
    <row r="55" spans="2:30" ht="12.75">
      <c r="B55" s="169">
        <f t="shared" si="15"/>
        <v>18</v>
      </c>
      <c r="C55" s="166"/>
      <c r="D55" s="80"/>
      <c r="E55" s="6" t="s">
        <v>32</v>
      </c>
      <c r="F55" s="175" t="s">
        <v>103</v>
      </c>
      <c r="G55" s="35"/>
      <c r="H55" s="644"/>
      <c r="I55" s="10"/>
      <c r="J55" s="649"/>
      <c r="K55" s="7">
        <v>150</v>
      </c>
      <c r="L55" s="656">
        <f t="shared" si="17"/>
        <v>4.97908783110934</v>
      </c>
      <c r="M55" s="10"/>
      <c r="N55" s="649"/>
      <c r="O55" s="10"/>
      <c r="P55" s="661"/>
      <c r="Q55" s="486">
        <f>G55+I55+K55+M55</f>
        <v>150</v>
      </c>
      <c r="R55" s="666">
        <f t="shared" si="18"/>
        <v>4.97908783110934</v>
      </c>
      <c r="S55" s="29"/>
      <c r="T55" s="35"/>
      <c r="U55" s="10"/>
      <c r="V55" s="10"/>
      <c r="W55" s="10"/>
      <c r="X55" s="10"/>
      <c r="Y55" s="10"/>
      <c r="Z55" s="11"/>
      <c r="AA55" s="11"/>
      <c r="AB55" s="486">
        <f t="shared" si="19"/>
        <v>0</v>
      </c>
      <c r="AC55" s="190">
        <f t="shared" si="20"/>
        <v>150</v>
      </c>
      <c r="AD55" s="675">
        <f t="shared" si="21"/>
        <v>4.97908783110934</v>
      </c>
    </row>
    <row r="56" spans="2:30" ht="12.75">
      <c r="B56" s="169">
        <f t="shared" si="15"/>
        <v>19</v>
      </c>
      <c r="C56" s="233">
        <v>5</v>
      </c>
      <c r="D56" s="234" t="s">
        <v>201</v>
      </c>
      <c r="E56" s="235"/>
      <c r="F56" s="236"/>
      <c r="G56" s="242">
        <v>84</v>
      </c>
      <c r="H56" s="645">
        <f>G56/30.126</f>
        <v>2.7882891854212306</v>
      </c>
      <c r="I56" s="241">
        <v>32</v>
      </c>
      <c r="J56" s="650">
        <f>I56/30.126</f>
        <v>1.0622054039699926</v>
      </c>
      <c r="K56" s="241"/>
      <c r="L56" s="650">
        <f t="shared" si="17"/>
        <v>0</v>
      </c>
      <c r="M56" s="241"/>
      <c r="N56" s="650"/>
      <c r="O56" s="241"/>
      <c r="P56" s="650"/>
      <c r="Q56" s="492">
        <f>G56+I56+K56+M56+O56</f>
        <v>116</v>
      </c>
      <c r="R56" s="670">
        <f t="shared" si="18"/>
        <v>3.8504945893912232</v>
      </c>
      <c r="S56" s="240"/>
      <c r="T56" s="242"/>
      <c r="U56" s="241"/>
      <c r="V56" s="241"/>
      <c r="W56" s="241"/>
      <c r="X56" s="241"/>
      <c r="Y56" s="241"/>
      <c r="Z56" s="334"/>
      <c r="AA56" s="334"/>
      <c r="AB56" s="492">
        <f t="shared" si="19"/>
        <v>0</v>
      </c>
      <c r="AC56" s="290">
        <f t="shared" si="20"/>
        <v>116</v>
      </c>
      <c r="AD56" s="672">
        <f t="shared" si="21"/>
        <v>3.8504945893912232</v>
      </c>
    </row>
    <row r="57" spans="2:30" ht="12.75">
      <c r="B57" s="169">
        <f t="shared" si="15"/>
        <v>20</v>
      </c>
      <c r="C57" s="233">
        <v>6</v>
      </c>
      <c r="D57" s="234" t="s">
        <v>202</v>
      </c>
      <c r="E57" s="235"/>
      <c r="F57" s="236"/>
      <c r="G57" s="295"/>
      <c r="H57" s="645"/>
      <c r="I57" s="296"/>
      <c r="J57" s="650"/>
      <c r="K57" s="241">
        <v>20</v>
      </c>
      <c r="L57" s="650">
        <f t="shared" si="17"/>
        <v>0.6638783774812455</v>
      </c>
      <c r="M57" s="241"/>
      <c r="N57" s="650"/>
      <c r="O57" s="241"/>
      <c r="P57" s="650"/>
      <c r="Q57" s="682">
        <f>G57+I57+K57+M57+O57</f>
        <v>20</v>
      </c>
      <c r="R57" s="670">
        <f t="shared" si="18"/>
        <v>0.6638783774812455</v>
      </c>
      <c r="S57" s="240"/>
      <c r="T57" s="242"/>
      <c r="U57" s="241"/>
      <c r="V57" s="241"/>
      <c r="W57" s="241"/>
      <c r="X57" s="241"/>
      <c r="Y57" s="241"/>
      <c r="Z57" s="334"/>
      <c r="AA57" s="334"/>
      <c r="AB57" s="492">
        <f t="shared" si="19"/>
        <v>0</v>
      </c>
      <c r="AC57" s="290">
        <f t="shared" si="20"/>
        <v>20</v>
      </c>
      <c r="AD57" s="672">
        <f t="shared" si="21"/>
        <v>0.6638783774812455</v>
      </c>
    </row>
    <row r="60" spans="3:22" ht="18.75">
      <c r="C60" s="538" t="s">
        <v>197</v>
      </c>
      <c r="U60" s="87"/>
      <c r="V60" s="87"/>
    </row>
    <row r="61" ht="13.5" thickBot="1"/>
    <row r="62" spans="2:30" ht="12.75">
      <c r="B62" s="1523" t="s">
        <v>346</v>
      </c>
      <c r="C62" s="1524"/>
      <c r="D62" s="1524"/>
      <c r="E62" s="1524"/>
      <c r="F62" s="1524"/>
      <c r="G62" s="1524"/>
      <c r="H62" s="1524"/>
      <c r="I62" s="1524"/>
      <c r="J62" s="1524"/>
      <c r="K62" s="1524"/>
      <c r="L62" s="1524"/>
      <c r="M62" s="634"/>
      <c r="N62" s="628"/>
      <c r="O62" s="628"/>
      <c r="P62" s="637"/>
      <c r="Q62" s="637"/>
      <c r="R62" s="638"/>
      <c r="S62" s="412"/>
      <c r="T62" s="410"/>
      <c r="U62" s="410"/>
      <c r="V62" s="410"/>
      <c r="W62" s="410"/>
      <c r="X62" s="410"/>
      <c r="Y62" s="410"/>
      <c r="Z62" s="410"/>
      <c r="AA62" s="410"/>
      <c r="AB62" s="491"/>
      <c r="AC62" s="507"/>
      <c r="AD62" s="507"/>
    </row>
    <row r="63" spans="2:30" ht="18.75">
      <c r="B63" s="413"/>
      <c r="C63" s="419"/>
      <c r="D63" s="420"/>
      <c r="E63" s="421"/>
      <c r="F63" s="422"/>
      <c r="G63" s="1525" t="s">
        <v>40</v>
      </c>
      <c r="H63" s="1526"/>
      <c r="I63" s="1526"/>
      <c r="J63" s="1526"/>
      <c r="K63" s="1526"/>
      <c r="L63" s="1526"/>
      <c r="M63" s="635"/>
      <c r="N63" s="630"/>
      <c r="O63" s="630"/>
      <c r="P63" s="630"/>
      <c r="Q63" s="630"/>
      <c r="R63" s="631"/>
      <c r="S63" s="1527" t="s">
        <v>39</v>
      </c>
      <c r="T63" s="1528"/>
      <c r="U63" s="1528"/>
      <c r="V63" s="1528"/>
      <c r="W63" s="1528"/>
      <c r="X63" s="1528"/>
      <c r="Y63" s="1528"/>
      <c r="Z63" s="1528"/>
      <c r="AA63" s="1528"/>
      <c r="AB63" s="1529"/>
      <c r="AC63" s="505"/>
      <c r="AD63" s="505"/>
    </row>
    <row r="64" spans="2:30" ht="13.5" thickBot="1">
      <c r="B64" s="264"/>
      <c r="C64" s="339" t="s">
        <v>185</v>
      </c>
      <c r="D64" s="326" t="s">
        <v>37</v>
      </c>
      <c r="E64" s="423"/>
      <c r="F64" s="417"/>
      <c r="G64" s="418" t="s">
        <v>38</v>
      </c>
      <c r="H64" s="411"/>
      <c r="I64" s="411"/>
      <c r="J64" s="411"/>
      <c r="K64" s="411"/>
      <c r="L64" s="627"/>
      <c r="M64" s="636"/>
      <c r="N64" s="632"/>
      <c r="O64" s="632"/>
      <c r="P64" s="632"/>
      <c r="Q64" s="632"/>
      <c r="R64" s="633"/>
      <c r="S64" s="407"/>
      <c r="T64" s="405"/>
      <c r="U64" s="405"/>
      <c r="V64" s="405"/>
      <c r="W64" s="405"/>
      <c r="X64" s="405"/>
      <c r="Y64" s="405"/>
      <c r="Z64" s="405"/>
      <c r="AA64" s="405"/>
      <c r="AB64" s="406"/>
      <c r="AC64" s="505" t="s">
        <v>41</v>
      </c>
      <c r="AD64" s="505" t="s">
        <v>41</v>
      </c>
    </row>
    <row r="65" spans="2:30" ht="12.75">
      <c r="B65" s="267"/>
      <c r="C65" s="340" t="s">
        <v>186</v>
      </c>
      <c r="D65" s="327" t="s">
        <v>184</v>
      </c>
      <c r="E65" s="270"/>
      <c r="F65" s="271" t="s">
        <v>30</v>
      </c>
      <c r="G65" s="1530">
        <v>610</v>
      </c>
      <c r="H65" s="548"/>
      <c r="I65" s="1518">
        <v>620</v>
      </c>
      <c r="J65" s="546"/>
      <c r="K65" s="1518">
        <v>630</v>
      </c>
      <c r="L65" s="546"/>
      <c r="M65" s="1518">
        <v>640</v>
      </c>
      <c r="N65" s="546"/>
      <c r="O65" s="1518">
        <v>650</v>
      </c>
      <c r="P65" s="552"/>
      <c r="Q65" s="1532" t="s">
        <v>28</v>
      </c>
      <c r="R65" s="1532" t="s">
        <v>28</v>
      </c>
      <c r="S65" s="1516">
        <v>711</v>
      </c>
      <c r="T65" s="548"/>
      <c r="U65" s="1518">
        <v>713</v>
      </c>
      <c r="V65" s="546"/>
      <c r="W65" s="1518">
        <v>716</v>
      </c>
      <c r="X65" s="546"/>
      <c r="Y65" s="1520">
        <v>717</v>
      </c>
      <c r="Z65" s="624"/>
      <c r="AA65" s="1521" t="s">
        <v>28</v>
      </c>
      <c r="AB65" s="1521" t="s">
        <v>28</v>
      </c>
      <c r="AC65" s="505" t="s">
        <v>120</v>
      </c>
      <c r="AD65" s="505" t="s">
        <v>120</v>
      </c>
    </row>
    <row r="66" spans="2:30" ht="13.5" thickBot="1">
      <c r="B66" s="288"/>
      <c r="C66" s="341"/>
      <c r="D66" s="328"/>
      <c r="E66" s="275"/>
      <c r="F66" s="276"/>
      <c r="G66" s="1531"/>
      <c r="H66" s="549"/>
      <c r="I66" s="1519"/>
      <c r="J66" s="547"/>
      <c r="K66" s="1519"/>
      <c r="L66" s="547"/>
      <c r="M66" s="1519"/>
      <c r="N66" s="547"/>
      <c r="O66" s="1519"/>
      <c r="P66" s="553"/>
      <c r="Q66" s="1533"/>
      <c r="R66" s="1533"/>
      <c r="S66" s="1517"/>
      <c r="T66" s="549"/>
      <c r="U66" s="1519"/>
      <c r="V66" s="547"/>
      <c r="W66" s="1519"/>
      <c r="X66" s="547"/>
      <c r="Y66" s="1519"/>
      <c r="Z66" s="553"/>
      <c r="AA66" s="1522"/>
      <c r="AB66" s="1522"/>
      <c r="AC66" s="506" t="s">
        <v>253</v>
      </c>
      <c r="AD66" s="506" t="s">
        <v>253</v>
      </c>
    </row>
    <row r="67" spans="2:30" ht="16.5" thickBot="1" thickTop="1">
      <c r="B67" s="168">
        <v>1</v>
      </c>
      <c r="C67" s="414" t="s">
        <v>183</v>
      </c>
      <c r="D67" s="415"/>
      <c r="E67" s="416"/>
      <c r="F67" s="424"/>
      <c r="G67" s="425">
        <f>G68+G74+G77+G81+G85+G86</f>
        <v>84</v>
      </c>
      <c r="H67" s="639">
        <f>G67/30.126</f>
        <v>2.7882891854212306</v>
      </c>
      <c r="I67" s="425">
        <f>I68+I74+I77+I81+I85+I86</f>
        <v>32</v>
      </c>
      <c r="J67" s="639">
        <f>I67/30.126</f>
        <v>1.0622054039699926</v>
      </c>
      <c r="K67" s="425">
        <f>K68+K74+K77+K81+K85+K86</f>
        <v>585</v>
      </c>
      <c r="L67" s="639">
        <f aca="true" t="shared" si="22" ref="L67:L76">K67/30.126</f>
        <v>19.418442541326428</v>
      </c>
      <c r="M67" s="425">
        <f>M68+M74+M77+M81+M85+M86</f>
        <v>100</v>
      </c>
      <c r="N67" s="639">
        <f>M67/30.126</f>
        <v>3.319391887406227</v>
      </c>
      <c r="O67" s="425">
        <f>O68+O74+O77+O81+O85+O86</f>
        <v>0</v>
      </c>
      <c r="P67" s="639"/>
      <c r="Q67" s="425">
        <f>Q68+Q74+Q77+Q81+Q85+Q86</f>
        <v>801</v>
      </c>
      <c r="R67" s="639">
        <f aca="true" t="shared" si="23" ref="R67:R74">Q67/30.126</f>
        <v>26.58832901812388</v>
      </c>
      <c r="S67" s="425">
        <f>S68+S74+S77+S81+S85+S86</f>
        <v>0</v>
      </c>
      <c r="T67" s="425"/>
      <c r="U67" s="425">
        <f>U68+U74+U77+U81+U85+U86</f>
        <v>0</v>
      </c>
      <c r="V67" s="425"/>
      <c r="W67" s="425">
        <f>W68+W74+W77+W81+W85+W86</f>
        <v>0</v>
      </c>
      <c r="X67" s="425"/>
      <c r="Y67" s="425">
        <f>Y68+Y74+Y77+Y81+Y85+Y86</f>
        <v>0</v>
      </c>
      <c r="Z67" s="425"/>
      <c r="AA67" s="425"/>
      <c r="AB67" s="425">
        <f>AB68+AB74+AB77+AB81+AB85+AB86</f>
        <v>0</v>
      </c>
      <c r="AC67" s="426">
        <f aca="true" t="shared" si="24" ref="AC67:AC79">Q67+AB67</f>
        <v>801</v>
      </c>
      <c r="AD67" s="671">
        <f aca="true" t="shared" si="25" ref="AD67:AD79">AC67/30.126</f>
        <v>26.58832901812388</v>
      </c>
    </row>
    <row r="68" spans="2:30" ht="13.5" thickTop="1">
      <c r="B68" s="168">
        <f aca="true" t="shared" si="26" ref="B68:B86">B67+1</f>
        <v>2</v>
      </c>
      <c r="C68" s="277">
        <v>1</v>
      </c>
      <c r="D68" s="278" t="s">
        <v>265</v>
      </c>
      <c r="E68" s="279"/>
      <c r="F68" s="280"/>
      <c r="G68" s="282"/>
      <c r="H68" s="640"/>
      <c r="I68" s="284"/>
      <c r="J68" s="647"/>
      <c r="K68" s="284">
        <f>K69</f>
        <v>265</v>
      </c>
      <c r="L68" s="647">
        <f t="shared" si="22"/>
        <v>8.796388501626502</v>
      </c>
      <c r="M68" s="284">
        <v>0</v>
      </c>
      <c r="N68" s="647"/>
      <c r="O68" s="284"/>
      <c r="P68" s="659"/>
      <c r="Q68" s="484">
        <f>G68+I68+K68+M68+O68</f>
        <v>265</v>
      </c>
      <c r="R68" s="664">
        <f t="shared" si="23"/>
        <v>8.796388501626502</v>
      </c>
      <c r="S68" s="281">
        <f>S69</f>
        <v>0</v>
      </c>
      <c r="T68" s="282"/>
      <c r="U68" s="284">
        <f>U69</f>
        <v>0</v>
      </c>
      <c r="V68" s="284"/>
      <c r="W68" s="284">
        <f>W69</f>
        <v>0</v>
      </c>
      <c r="X68" s="284"/>
      <c r="Y68" s="284">
        <f>Y69</f>
        <v>0</v>
      </c>
      <c r="Z68" s="625"/>
      <c r="AA68" s="625"/>
      <c r="AB68" s="489">
        <f aca="true" t="shared" si="27" ref="AB68:AB79">SUM(S68:Y68)</f>
        <v>0</v>
      </c>
      <c r="AC68" s="290">
        <f t="shared" si="24"/>
        <v>265</v>
      </c>
      <c r="AD68" s="672">
        <f t="shared" si="25"/>
        <v>8.796388501626502</v>
      </c>
    </row>
    <row r="69" spans="2:30" ht="12.75">
      <c r="B69" s="169">
        <f t="shared" si="26"/>
        <v>3</v>
      </c>
      <c r="C69" s="165"/>
      <c r="D69" s="171" t="s">
        <v>188</v>
      </c>
      <c r="E69" s="173" t="s">
        <v>36</v>
      </c>
      <c r="F69" s="289"/>
      <c r="G69" s="187"/>
      <c r="H69" s="641"/>
      <c r="I69" s="188"/>
      <c r="J69" s="641"/>
      <c r="K69" s="198">
        <f>SUM(K70:K73)</f>
        <v>265</v>
      </c>
      <c r="L69" s="653">
        <f t="shared" si="22"/>
        <v>8.796388501626502</v>
      </c>
      <c r="M69" s="188"/>
      <c r="N69" s="651"/>
      <c r="O69" s="188"/>
      <c r="P69" s="660"/>
      <c r="Q69" s="485">
        <f>G69+I69+K69+M69+O69</f>
        <v>265</v>
      </c>
      <c r="R69" s="665">
        <f t="shared" si="23"/>
        <v>8.796388501626502</v>
      </c>
      <c r="S69" s="409"/>
      <c r="T69" s="678"/>
      <c r="U69" s="213"/>
      <c r="V69" s="213"/>
      <c r="W69" s="213"/>
      <c r="X69" s="213"/>
      <c r="Y69" s="212"/>
      <c r="Z69" s="213"/>
      <c r="AA69" s="213"/>
      <c r="AB69" s="494">
        <f t="shared" si="27"/>
        <v>0</v>
      </c>
      <c r="AC69" s="330">
        <f t="shared" si="24"/>
        <v>265</v>
      </c>
      <c r="AD69" s="673">
        <f t="shared" si="25"/>
        <v>8.796388501626502</v>
      </c>
    </row>
    <row r="70" spans="2:30" ht="12.75">
      <c r="B70" s="169">
        <f t="shared" si="26"/>
        <v>4</v>
      </c>
      <c r="C70" s="166"/>
      <c r="D70" s="20"/>
      <c r="E70" s="74" t="s">
        <v>31</v>
      </c>
      <c r="F70" s="176" t="s">
        <v>95</v>
      </c>
      <c r="G70" s="178"/>
      <c r="H70" s="642"/>
      <c r="I70" s="14"/>
      <c r="J70" s="648"/>
      <c r="K70" s="8">
        <v>150</v>
      </c>
      <c r="L70" s="654">
        <f t="shared" si="22"/>
        <v>4.97908783110934</v>
      </c>
      <c r="M70" s="14"/>
      <c r="N70" s="648"/>
      <c r="O70" s="10"/>
      <c r="P70" s="661"/>
      <c r="Q70" s="486">
        <f>G70+I70+K70+M70</f>
        <v>150</v>
      </c>
      <c r="R70" s="666">
        <f t="shared" si="23"/>
        <v>4.97908783110934</v>
      </c>
      <c r="S70" s="29"/>
      <c r="T70" s="679"/>
      <c r="U70" s="17"/>
      <c r="V70" s="17"/>
      <c r="W70" s="17"/>
      <c r="X70" s="17"/>
      <c r="Y70" s="16"/>
      <c r="Z70" s="17"/>
      <c r="AA70" s="17"/>
      <c r="AB70" s="495">
        <f t="shared" si="27"/>
        <v>0</v>
      </c>
      <c r="AC70" s="189">
        <f t="shared" si="24"/>
        <v>150</v>
      </c>
      <c r="AD70" s="674">
        <f t="shared" si="25"/>
        <v>4.97908783110934</v>
      </c>
    </row>
    <row r="71" spans="2:30" ht="12.75">
      <c r="B71" s="169">
        <f t="shared" si="26"/>
        <v>5</v>
      </c>
      <c r="C71" s="165"/>
      <c r="D71" s="20"/>
      <c r="E71" s="74" t="s">
        <v>32</v>
      </c>
      <c r="F71" s="176" t="s">
        <v>96</v>
      </c>
      <c r="G71" s="178"/>
      <c r="H71" s="642"/>
      <c r="I71" s="14"/>
      <c r="J71" s="648"/>
      <c r="K71" s="8">
        <v>5</v>
      </c>
      <c r="L71" s="654">
        <f t="shared" si="22"/>
        <v>0.16596959437031136</v>
      </c>
      <c r="M71" s="14"/>
      <c r="N71" s="648"/>
      <c r="O71" s="10"/>
      <c r="P71" s="661"/>
      <c r="Q71" s="486">
        <f>G71+I71+K71+M71</f>
        <v>5</v>
      </c>
      <c r="R71" s="666">
        <f t="shared" si="23"/>
        <v>0.16596959437031136</v>
      </c>
      <c r="S71" s="29"/>
      <c r="T71" s="679"/>
      <c r="U71" s="17"/>
      <c r="V71" s="17"/>
      <c r="W71" s="17"/>
      <c r="X71" s="17"/>
      <c r="Y71" s="16"/>
      <c r="Z71" s="17"/>
      <c r="AA71" s="17"/>
      <c r="AB71" s="495">
        <f t="shared" si="27"/>
        <v>0</v>
      </c>
      <c r="AC71" s="189">
        <f t="shared" si="24"/>
        <v>5</v>
      </c>
      <c r="AD71" s="674">
        <f t="shared" si="25"/>
        <v>0.16596959437031136</v>
      </c>
    </row>
    <row r="72" spans="2:30" ht="12.75">
      <c r="B72" s="169">
        <f t="shared" si="26"/>
        <v>6</v>
      </c>
      <c r="C72" s="165"/>
      <c r="D72" s="20"/>
      <c r="E72" s="74" t="s">
        <v>33</v>
      </c>
      <c r="F72" s="176" t="s">
        <v>97</v>
      </c>
      <c r="G72" s="178"/>
      <c r="H72" s="642"/>
      <c r="I72" s="14"/>
      <c r="J72" s="648"/>
      <c r="K72" s="8">
        <v>10</v>
      </c>
      <c r="L72" s="654">
        <f t="shared" si="22"/>
        <v>0.3319391887406227</v>
      </c>
      <c r="M72" s="14"/>
      <c r="N72" s="648"/>
      <c r="O72" s="10"/>
      <c r="P72" s="661"/>
      <c r="Q72" s="486">
        <f>G72+I72+K72+M72</f>
        <v>10</v>
      </c>
      <c r="R72" s="666">
        <f t="shared" si="23"/>
        <v>0.3319391887406227</v>
      </c>
      <c r="S72" s="29"/>
      <c r="T72" s="679"/>
      <c r="U72" s="17"/>
      <c r="V72" s="17"/>
      <c r="W72" s="17"/>
      <c r="X72" s="17"/>
      <c r="Y72" s="16"/>
      <c r="Z72" s="17"/>
      <c r="AA72" s="17"/>
      <c r="AB72" s="495">
        <f t="shared" si="27"/>
        <v>0</v>
      </c>
      <c r="AC72" s="189">
        <f t="shared" si="24"/>
        <v>10</v>
      </c>
      <c r="AD72" s="674">
        <f t="shared" si="25"/>
        <v>0.3319391887406227</v>
      </c>
    </row>
    <row r="73" spans="2:30" ht="12.75">
      <c r="B73" s="169">
        <f t="shared" si="26"/>
        <v>7</v>
      </c>
      <c r="C73" s="165"/>
      <c r="D73" s="20"/>
      <c r="E73" s="74" t="s">
        <v>34</v>
      </c>
      <c r="F73" s="176" t="s">
        <v>98</v>
      </c>
      <c r="G73" s="178"/>
      <c r="H73" s="642"/>
      <c r="I73" s="14"/>
      <c r="J73" s="648"/>
      <c r="K73" s="8">
        <v>100</v>
      </c>
      <c r="L73" s="654">
        <f t="shared" si="22"/>
        <v>3.319391887406227</v>
      </c>
      <c r="M73" s="14"/>
      <c r="N73" s="648"/>
      <c r="O73" s="10"/>
      <c r="P73" s="661"/>
      <c r="Q73" s="486">
        <f>G73+I73+K73+M73</f>
        <v>100</v>
      </c>
      <c r="R73" s="666">
        <f t="shared" si="23"/>
        <v>3.319391887406227</v>
      </c>
      <c r="S73" s="29"/>
      <c r="T73" s="680"/>
      <c r="U73" s="11"/>
      <c r="V73" s="11"/>
      <c r="W73" s="11"/>
      <c r="X73" s="11"/>
      <c r="Y73" s="10"/>
      <c r="Z73" s="11"/>
      <c r="AA73" s="11"/>
      <c r="AB73" s="486">
        <f t="shared" si="27"/>
        <v>0</v>
      </c>
      <c r="AC73" s="190">
        <f t="shared" si="24"/>
        <v>100</v>
      </c>
      <c r="AD73" s="674">
        <f t="shared" si="25"/>
        <v>3.319391887406227</v>
      </c>
    </row>
    <row r="74" spans="2:30" ht="12.75">
      <c r="B74" s="169">
        <f t="shared" si="26"/>
        <v>8</v>
      </c>
      <c r="C74" s="277">
        <v>2</v>
      </c>
      <c r="D74" s="278" t="s">
        <v>212</v>
      </c>
      <c r="E74" s="279"/>
      <c r="F74" s="280"/>
      <c r="G74" s="282"/>
      <c r="H74" s="640"/>
      <c r="I74" s="284"/>
      <c r="J74" s="647"/>
      <c r="K74" s="284">
        <f>K75</f>
        <v>100</v>
      </c>
      <c r="L74" s="647">
        <f t="shared" si="22"/>
        <v>3.319391887406227</v>
      </c>
      <c r="M74" s="284"/>
      <c r="N74" s="647"/>
      <c r="O74" s="241"/>
      <c r="P74" s="662"/>
      <c r="Q74" s="487">
        <f>G74+I74+K74+M74+O74</f>
        <v>100</v>
      </c>
      <c r="R74" s="667">
        <f t="shared" si="23"/>
        <v>3.319391887406227</v>
      </c>
      <c r="S74" s="240"/>
      <c r="T74" s="282"/>
      <c r="U74" s="284"/>
      <c r="V74" s="284"/>
      <c r="W74" s="284"/>
      <c r="X74" s="284"/>
      <c r="Y74" s="284"/>
      <c r="Z74" s="625"/>
      <c r="AA74" s="625"/>
      <c r="AB74" s="489">
        <f t="shared" si="27"/>
        <v>0</v>
      </c>
      <c r="AC74" s="290">
        <f t="shared" si="24"/>
        <v>100</v>
      </c>
      <c r="AD74" s="672">
        <f t="shared" si="25"/>
        <v>3.319391887406227</v>
      </c>
    </row>
    <row r="75" spans="2:30" ht="12.75">
      <c r="B75" s="169">
        <f t="shared" si="26"/>
        <v>9</v>
      </c>
      <c r="C75" s="166"/>
      <c r="D75" s="167" t="s">
        <v>188</v>
      </c>
      <c r="E75" s="174" t="s">
        <v>36</v>
      </c>
      <c r="F75" s="289"/>
      <c r="G75" s="308"/>
      <c r="H75" s="643"/>
      <c r="I75" s="212"/>
      <c r="J75" s="643"/>
      <c r="K75" s="186">
        <f>K76</f>
        <v>100</v>
      </c>
      <c r="L75" s="655">
        <f t="shared" si="22"/>
        <v>3.319391887406227</v>
      </c>
      <c r="M75" s="212"/>
      <c r="N75" s="658"/>
      <c r="O75" s="188"/>
      <c r="P75" s="660"/>
      <c r="Q75" s="485">
        <f>SUM(G75:O75)</f>
        <v>103.31939188740623</v>
      </c>
      <c r="R75" s="665">
        <f>Q75/3</f>
        <v>34.43979729580207</v>
      </c>
      <c r="S75" s="409"/>
      <c r="T75" s="678"/>
      <c r="U75" s="213"/>
      <c r="V75" s="213"/>
      <c r="W75" s="213"/>
      <c r="X75" s="213"/>
      <c r="Y75" s="212"/>
      <c r="Z75" s="213"/>
      <c r="AA75" s="213"/>
      <c r="AB75" s="494">
        <f t="shared" si="27"/>
        <v>0</v>
      </c>
      <c r="AC75" s="330">
        <f t="shared" si="24"/>
        <v>103.31939188740623</v>
      </c>
      <c r="AD75" s="673">
        <f t="shared" si="25"/>
        <v>3.4295755124280096</v>
      </c>
    </row>
    <row r="76" spans="2:30" ht="12.75">
      <c r="B76" s="169">
        <f>B75+1</f>
        <v>10</v>
      </c>
      <c r="C76" s="165"/>
      <c r="D76" s="19"/>
      <c r="E76" s="6" t="s">
        <v>31</v>
      </c>
      <c r="F76" s="176" t="s">
        <v>98</v>
      </c>
      <c r="G76" s="35"/>
      <c r="H76" s="644"/>
      <c r="I76" s="10"/>
      <c r="J76" s="649"/>
      <c r="K76" s="7">
        <v>100</v>
      </c>
      <c r="L76" s="656">
        <f t="shared" si="22"/>
        <v>3.319391887406227</v>
      </c>
      <c r="M76" s="10"/>
      <c r="N76" s="649"/>
      <c r="O76" s="10"/>
      <c r="P76" s="661"/>
      <c r="Q76" s="486">
        <f>G76+I76+K76+M76</f>
        <v>100</v>
      </c>
      <c r="R76" s="666">
        <v>30.126</v>
      </c>
      <c r="S76" s="29"/>
      <c r="T76" s="680"/>
      <c r="U76" s="11"/>
      <c r="V76" s="11"/>
      <c r="W76" s="11"/>
      <c r="X76" s="11"/>
      <c r="Y76" s="10"/>
      <c r="Z76" s="17"/>
      <c r="AA76" s="17"/>
      <c r="AB76" s="495">
        <f t="shared" si="27"/>
        <v>0</v>
      </c>
      <c r="AC76" s="190">
        <f t="shared" si="24"/>
        <v>100</v>
      </c>
      <c r="AD76" s="675">
        <f t="shared" si="25"/>
        <v>3.319391887406227</v>
      </c>
    </row>
    <row r="77" spans="2:30" ht="12.75">
      <c r="B77" s="169">
        <f t="shared" si="26"/>
        <v>11</v>
      </c>
      <c r="C77" s="233">
        <v>3</v>
      </c>
      <c r="D77" s="234" t="s">
        <v>198</v>
      </c>
      <c r="E77" s="235"/>
      <c r="F77" s="236"/>
      <c r="G77" s="242"/>
      <c r="H77" s="645"/>
      <c r="I77" s="241"/>
      <c r="J77" s="650"/>
      <c r="K77" s="241"/>
      <c r="L77" s="647"/>
      <c r="M77" s="284">
        <f>M78</f>
        <v>100</v>
      </c>
      <c r="N77" s="647">
        <f>M77/30.126</f>
        <v>3.319391887406227</v>
      </c>
      <c r="O77" s="241"/>
      <c r="P77" s="662"/>
      <c r="Q77" s="487">
        <f>G77+I77+K77+M77+O77</f>
        <v>100</v>
      </c>
      <c r="R77" s="667">
        <f>Q77/30.126</f>
        <v>3.319391887406227</v>
      </c>
      <c r="S77" s="240"/>
      <c r="T77" s="242"/>
      <c r="U77" s="241"/>
      <c r="V77" s="241"/>
      <c r="W77" s="241"/>
      <c r="X77" s="284"/>
      <c r="Y77" s="284"/>
      <c r="Z77" s="625"/>
      <c r="AA77" s="625"/>
      <c r="AB77" s="489">
        <f t="shared" si="27"/>
        <v>0</v>
      </c>
      <c r="AC77" s="290">
        <f t="shared" si="24"/>
        <v>100</v>
      </c>
      <c r="AD77" s="672">
        <f t="shared" si="25"/>
        <v>3.319391887406227</v>
      </c>
    </row>
    <row r="78" spans="2:30" ht="12.75">
      <c r="B78" s="169">
        <f t="shared" si="26"/>
        <v>12</v>
      </c>
      <c r="C78" s="166"/>
      <c r="D78" s="22" t="s">
        <v>217</v>
      </c>
      <c r="E78" s="174" t="s">
        <v>239</v>
      </c>
      <c r="F78" s="177"/>
      <c r="G78" s="187"/>
      <c r="H78" s="641"/>
      <c r="I78" s="188"/>
      <c r="J78" s="651"/>
      <c r="K78" s="199"/>
      <c r="L78" s="657"/>
      <c r="M78" s="199">
        <f>M79</f>
        <v>100</v>
      </c>
      <c r="N78" s="657">
        <f>M78/30.126</f>
        <v>3.319391887406227</v>
      </c>
      <c r="O78" s="188"/>
      <c r="P78" s="660"/>
      <c r="Q78" s="485">
        <f>SUM(G78:O78)</f>
        <v>103.31939188740623</v>
      </c>
      <c r="R78" s="665">
        <f>Q78/30.126</f>
        <v>3.4295755124280096</v>
      </c>
      <c r="S78" s="409"/>
      <c r="T78" s="187"/>
      <c r="U78" s="188"/>
      <c r="V78" s="188"/>
      <c r="W78" s="188"/>
      <c r="X78" s="188"/>
      <c r="Y78" s="188"/>
      <c r="Z78" s="213"/>
      <c r="AA78" s="213"/>
      <c r="AB78" s="494">
        <f t="shared" si="27"/>
        <v>0</v>
      </c>
      <c r="AC78" s="330">
        <f t="shared" si="24"/>
        <v>103.31939188740623</v>
      </c>
      <c r="AD78" s="673">
        <f t="shared" si="25"/>
        <v>3.4295755124280096</v>
      </c>
    </row>
    <row r="79" spans="2:30" ht="12.75">
      <c r="B79" s="169">
        <f t="shared" si="26"/>
        <v>13</v>
      </c>
      <c r="C79" s="191"/>
      <c r="D79" s="21"/>
      <c r="E79" s="74" t="s">
        <v>31</v>
      </c>
      <c r="F79" s="192" t="s">
        <v>104</v>
      </c>
      <c r="G79" s="35"/>
      <c r="H79" s="644"/>
      <c r="I79" s="10"/>
      <c r="J79" s="649"/>
      <c r="K79" s="7"/>
      <c r="L79" s="654"/>
      <c r="M79" s="8">
        <v>100</v>
      </c>
      <c r="N79" s="654">
        <f>M79/30.126</f>
        <v>3.319391887406227</v>
      </c>
      <c r="O79" s="10"/>
      <c r="P79" s="661"/>
      <c r="Q79" s="486">
        <f>G79+I79+K79+M79</f>
        <v>100</v>
      </c>
      <c r="R79" s="666">
        <f>Q79/30.126</f>
        <v>3.319391887406227</v>
      </c>
      <c r="S79" s="29"/>
      <c r="T79" s="35"/>
      <c r="U79" s="10"/>
      <c r="V79" s="10"/>
      <c r="W79" s="10"/>
      <c r="X79" s="10"/>
      <c r="Y79" s="10"/>
      <c r="Z79" s="11"/>
      <c r="AA79" s="11"/>
      <c r="AB79" s="486">
        <f t="shared" si="27"/>
        <v>0</v>
      </c>
      <c r="AC79" s="190">
        <f t="shared" si="24"/>
        <v>100</v>
      </c>
      <c r="AD79" s="675">
        <f t="shared" si="25"/>
        <v>3.319391887406227</v>
      </c>
    </row>
    <row r="80" spans="2:30" ht="12.75">
      <c r="B80" s="169">
        <f t="shared" si="26"/>
        <v>14</v>
      </c>
      <c r="C80" s="291">
        <v>4</v>
      </c>
      <c r="D80" s="292" t="s">
        <v>199</v>
      </c>
      <c r="E80" s="293"/>
      <c r="F80" s="294"/>
      <c r="G80" s="304"/>
      <c r="H80" s="646"/>
      <c r="I80" s="305"/>
      <c r="J80" s="652"/>
      <c r="K80" s="305"/>
      <c r="L80" s="652"/>
      <c r="M80" s="305"/>
      <c r="N80" s="652"/>
      <c r="O80" s="477"/>
      <c r="P80" s="663"/>
      <c r="Q80" s="488"/>
      <c r="R80" s="668"/>
      <c r="S80" s="508"/>
      <c r="T80" s="304"/>
      <c r="U80" s="305"/>
      <c r="V80" s="305"/>
      <c r="W80" s="305"/>
      <c r="X80" s="305"/>
      <c r="Y80" s="305"/>
      <c r="Z80" s="681"/>
      <c r="AA80" s="681"/>
      <c r="AB80" s="496"/>
      <c r="AC80" s="297"/>
      <c r="AD80" s="676"/>
    </row>
    <row r="81" spans="2:30" ht="12.75">
      <c r="B81" s="169">
        <f t="shared" si="26"/>
        <v>15</v>
      </c>
      <c r="C81" s="277"/>
      <c r="D81" s="278" t="s">
        <v>200</v>
      </c>
      <c r="E81" s="279"/>
      <c r="F81" s="280"/>
      <c r="G81" s="282"/>
      <c r="H81" s="640"/>
      <c r="I81" s="284"/>
      <c r="J81" s="647"/>
      <c r="K81" s="284">
        <f>K82</f>
        <v>200</v>
      </c>
      <c r="L81" s="647">
        <f aca="true" t="shared" si="28" ref="L81:L86">K81/30.126</f>
        <v>6.638783774812454</v>
      </c>
      <c r="M81" s="284"/>
      <c r="N81" s="647"/>
      <c r="O81" s="284"/>
      <c r="P81" s="659"/>
      <c r="Q81" s="489">
        <f>G81+I81+K81+M81+O81</f>
        <v>200</v>
      </c>
      <c r="R81" s="669">
        <f aca="true" t="shared" si="29" ref="R81:R86">Q81/30.126</f>
        <v>6.638783774812454</v>
      </c>
      <c r="S81" s="281"/>
      <c r="T81" s="282"/>
      <c r="U81" s="284"/>
      <c r="V81" s="284"/>
      <c r="W81" s="284">
        <f>W82</f>
        <v>0</v>
      </c>
      <c r="X81" s="284"/>
      <c r="Y81" s="284"/>
      <c r="Z81" s="625"/>
      <c r="AA81" s="625"/>
      <c r="AB81" s="489">
        <f aca="true" t="shared" si="30" ref="AB81:AB86">SUM(S81:Y81)</f>
        <v>0</v>
      </c>
      <c r="AC81" s="290">
        <f aca="true" t="shared" si="31" ref="AC81:AC86">Q81+AB81</f>
        <v>200</v>
      </c>
      <c r="AD81" s="672">
        <f aca="true" t="shared" si="32" ref="AD81:AD86">AC81/30.126</f>
        <v>6.638783774812454</v>
      </c>
    </row>
    <row r="82" spans="2:30" ht="12.75">
      <c r="B82" s="169">
        <f t="shared" si="26"/>
        <v>16</v>
      </c>
      <c r="C82" s="166"/>
      <c r="D82" s="231" t="s">
        <v>240</v>
      </c>
      <c r="E82" s="174" t="s">
        <v>0</v>
      </c>
      <c r="F82" s="177"/>
      <c r="G82" s="187"/>
      <c r="H82" s="641"/>
      <c r="I82" s="188"/>
      <c r="J82" s="651"/>
      <c r="K82" s="199">
        <f>SUM(K83:K84)</f>
        <v>200</v>
      </c>
      <c r="L82" s="657">
        <f t="shared" si="28"/>
        <v>6.638783774812454</v>
      </c>
      <c r="M82" s="199"/>
      <c r="N82" s="657"/>
      <c r="O82" s="188"/>
      <c r="P82" s="660"/>
      <c r="Q82" s="485">
        <f>SUM(G82:O82)</f>
        <v>206.63878377481245</v>
      </c>
      <c r="R82" s="665">
        <f t="shared" si="29"/>
        <v>6.859151024856019</v>
      </c>
      <c r="S82" s="409"/>
      <c r="T82" s="187"/>
      <c r="U82" s="188"/>
      <c r="V82" s="188"/>
      <c r="W82" s="199">
        <f>SUM(W83:W84)</f>
        <v>0</v>
      </c>
      <c r="X82" s="199"/>
      <c r="Y82" s="188"/>
      <c r="Z82" s="213"/>
      <c r="AA82" s="213"/>
      <c r="AB82" s="494">
        <f t="shared" si="30"/>
        <v>0</v>
      </c>
      <c r="AC82" s="210">
        <f t="shared" si="31"/>
        <v>206.63878377481245</v>
      </c>
      <c r="AD82" s="677">
        <f t="shared" si="32"/>
        <v>6.859151024856019</v>
      </c>
    </row>
    <row r="83" spans="2:30" ht="12.75">
      <c r="B83" s="169">
        <f t="shared" si="26"/>
        <v>17</v>
      </c>
      <c r="C83" s="165"/>
      <c r="D83" s="20"/>
      <c r="E83" s="74" t="s">
        <v>31</v>
      </c>
      <c r="F83" s="176" t="s">
        <v>102</v>
      </c>
      <c r="G83" s="178"/>
      <c r="H83" s="642"/>
      <c r="I83" s="14"/>
      <c r="J83" s="648"/>
      <c r="K83" s="8">
        <v>50</v>
      </c>
      <c r="L83" s="654">
        <f t="shared" si="28"/>
        <v>1.6596959437031136</v>
      </c>
      <c r="M83" s="14"/>
      <c r="N83" s="648"/>
      <c r="O83" s="10"/>
      <c r="P83" s="661"/>
      <c r="Q83" s="486">
        <f>G83+I83+K83+M83</f>
        <v>50</v>
      </c>
      <c r="R83" s="666">
        <f t="shared" si="29"/>
        <v>1.6596959437031136</v>
      </c>
      <c r="S83" s="29"/>
      <c r="T83" s="679"/>
      <c r="U83" s="17"/>
      <c r="V83" s="17"/>
      <c r="W83" s="17"/>
      <c r="X83" s="17"/>
      <c r="Y83" s="16"/>
      <c r="Z83" s="17"/>
      <c r="AA83" s="17"/>
      <c r="AB83" s="495">
        <f t="shared" si="30"/>
        <v>0</v>
      </c>
      <c r="AC83" s="190">
        <f t="shared" si="31"/>
        <v>50</v>
      </c>
      <c r="AD83" s="675">
        <f t="shared" si="32"/>
        <v>1.6596959437031136</v>
      </c>
    </row>
    <row r="84" spans="2:30" ht="12.75">
      <c r="B84" s="169">
        <f t="shared" si="26"/>
        <v>18</v>
      </c>
      <c r="C84" s="166"/>
      <c r="D84" s="80"/>
      <c r="E84" s="6" t="s">
        <v>32</v>
      </c>
      <c r="F84" s="175" t="s">
        <v>103</v>
      </c>
      <c r="G84" s="35"/>
      <c r="H84" s="644"/>
      <c r="I84" s="10"/>
      <c r="J84" s="649"/>
      <c r="K84" s="7">
        <v>150</v>
      </c>
      <c r="L84" s="656">
        <f t="shared" si="28"/>
        <v>4.97908783110934</v>
      </c>
      <c r="M84" s="10"/>
      <c r="N84" s="649"/>
      <c r="O84" s="10"/>
      <c r="P84" s="661"/>
      <c r="Q84" s="486">
        <f>G84+I84+K84+M84</f>
        <v>150</v>
      </c>
      <c r="R84" s="666">
        <f t="shared" si="29"/>
        <v>4.97908783110934</v>
      </c>
      <c r="S84" s="29"/>
      <c r="T84" s="35"/>
      <c r="U84" s="10"/>
      <c r="V84" s="10"/>
      <c r="W84" s="10"/>
      <c r="X84" s="10"/>
      <c r="Y84" s="10"/>
      <c r="Z84" s="11"/>
      <c r="AA84" s="11"/>
      <c r="AB84" s="486">
        <f t="shared" si="30"/>
        <v>0</v>
      </c>
      <c r="AC84" s="190">
        <f t="shared" si="31"/>
        <v>150</v>
      </c>
      <c r="AD84" s="675">
        <f t="shared" si="32"/>
        <v>4.97908783110934</v>
      </c>
    </row>
    <row r="85" spans="2:30" ht="12.75">
      <c r="B85" s="169">
        <f t="shared" si="26"/>
        <v>19</v>
      </c>
      <c r="C85" s="233">
        <v>5</v>
      </c>
      <c r="D85" s="234" t="s">
        <v>201</v>
      </c>
      <c r="E85" s="235"/>
      <c r="F85" s="236"/>
      <c r="G85" s="242">
        <v>84</v>
      </c>
      <c r="H85" s="645">
        <f>G85/30.126</f>
        <v>2.7882891854212306</v>
      </c>
      <c r="I85" s="241">
        <v>32</v>
      </c>
      <c r="J85" s="650">
        <f>I85/30.126</f>
        <v>1.0622054039699926</v>
      </c>
      <c r="K85" s="241"/>
      <c r="L85" s="650">
        <f t="shared" si="28"/>
        <v>0</v>
      </c>
      <c r="M85" s="241"/>
      <c r="N85" s="650"/>
      <c r="O85" s="241"/>
      <c r="P85" s="650"/>
      <c r="Q85" s="492">
        <f>G85+I85+K85+M85+O85</f>
        <v>116</v>
      </c>
      <c r="R85" s="670">
        <f t="shared" si="29"/>
        <v>3.8504945893912232</v>
      </c>
      <c r="S85" s="240"/>
      <c r="T85" s="242"/>
      <c r="U85" s="241"/>
      <c r="V85" s="241"/>
      <c r="W85" s="241"/>
      <c r="X85" s="241"/>
      <c r="Y85" s="241"/>
      <c r="Z85" s="334"/>
      <c r="AA85" s="334"/>
      <c r="AB85" s="492">
        <f t="shared" si="30"/>
        <v>0</v>
      </c>
      <c r="AC85" s="290">
        <f t="shared" si="31"/>
        <v>116</v>
      </c>
      <c r="AD85" s="672">
        <f t="shared" si="32"/>
        <v>3.8504945893912232</v>
      </c>
    </row>
    <row r="86" spans="2:30" ht="12.75">
      <c r="B86" s="169">
        <f t="shared" si="26"/>
        <v>20</v>
      </c>
      <c r="C86" s="233">
        <v>6</v>
      </c>
      <c r="D86" s="234" t="s">
        <v>202</v>
      </c>
      <c r="E86" s="235"/>
      <c r="F86" s="236"/>
      <c r="G86" s="295"/>
      <c r="H86" s="645"/>
      <c r="I86" s="296"/>
      <c r="J86" s="650"/>
      <c r="K86" s="241">
        <v>20</v>
      </c>
      <c r="L86" s="650">
        <f t="shared" si="28"/>
        <v>0.6638783774812455</v>
      </c>
      <c r="M86" s="241"/>
      <c r="N86" s="650"/>
      <c r="O86" s="241"/>
      <c r="P86" s="650"/>
      <c r="Q86" s="682">
        <f>G86+I86+K86+M86+O86</f>
        <v>20</v>
      </c>
      <c r="R86" s="670">
        <f t="shared" si="29"/>
        <v>0.6638783774812455</v>
      </c>
      <c r="S86" s="240"/>
      <c r="T86" s="242"/>
      <c r="U86" s="241"/>
      <c r="V86" s="241"/>
      <c r="W86" s="241"/>
      <c r="X86" s="241"/>
      <c r="Y86" s="241"/>
      <c r="Z86" s="334"/>
      <c r="AA86" s="334"/>
      <c r="AB86" s="492">
        <f t="shared" si="30"/>
        <v>0</v>
      </c>
      <c r="AC86" s="290">
        <f t="shared" si="31"/>
        <v>20</v>
      </c>
      <c r="AD86" s="672">
        <f t="shared" si="32"/>
        <v>0.6638783774812455</v>
      </c>
    </row>
  </sheetData>
  <sheetProtection selectLockedCells="1" selectUnlockedCells="1"/>
  <mergeCells count="48">
    <mergeCell ref="B4:L4"/>
    <mergeCell ref="S5:AB5"/>
    <mergeCell ref="G5:L5"/>
    <mergeCell ref="O7:O8"/>
    <mergeCell ref="S7:S8"/>
    <mergeCell ref="U7:U8"/>
    <mergeCell ref="Q7:Q8"/>
    <mergeCell ref="AB7:AB8"/>
    <mergeCell ref="W7:W8"/>
    <mergeCell ref="G7:G8"/>
    <mergeCell ref="I7:I8"/>
    <mergeCell ref="K7:K8"/>
    <mergeCell ref="M7:M8"/>
    <mergeCell ref="Y7:Y8"/>
    <mergeCell ref="R7:R8"/>
    <mergeCell ref="AA7:AA8"/>
    <mergeCell ref="B33:L33"/>
    <mergeCell ref="G34:L34"/>
    <mergeCell ref="S34:AB34"/>
    <mergeCell ref="G36:G37"/>
    <mergeCell ref="I36:I37"/>
    <mergeCell ref="K36:K37"/>
    <mergeCell ref="M36:M37"/>
    <mergeCell ref="O36:O37"/>
    <mergeCell ref="Q36:Q37"/>
    <mergeCell ref="R36:R37"/>
    <mergeCell ref="S36:S37"/>
    <mergeCell ref="U36:U37"/>
    <mergeCell ref="W36:W37"/>
    <mergeCell ref="Y36:Y37"/>
    <mergeCell ref="AA36:AA37"/>
    <mergeCell ref="AB36:AB37"/>
    <mergeCell ref="B62:L62"/>
    <mergeCell ref="G63:L63"/>
    <mergeCell ref="S63:AB63"/>
    <mergeCell ref="G65:G66"/>
    <mergeCell ref="I65:I66"/>
    <mergeCell ref="K65:K66"/>
    <mergeCell ref="M65:M66"/>
    <mergeCell ref="O65:O66"/>
    <mergeCell ref="Q65:Q66"/>
    <mergeCell ref="R65:R66"/>
    <mergeCell ref="S65:S66"/>
    <mergeCell ref="U65:U66"/>
    <mergeCell ref="W65:W66"/>
    <mergeCell ref="Y65:Y66"/>
    <mergeCell ref="AA65:AA66"/>
    <mergeCell ref="AB65:AB66"/>
  </mergeCells>
  <printOptions/>
  <pageMargins left="0.5118110236220472" right="0.15748031496062992" top="0.9055118110236221" bottom="0.5118110236220472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zoomScale="88" zoomScaleNormal="88" zoomScalePageLayoutView="0" workbookViewId="0" topLeftCell="I39">
      <selection activeCell="A2" sqref="A2:AC70"/>
    </sheetView>
  </sheetViews>
  <sheetFormatPr defaultColWidth="9.140625" defaultRowHeight="12.75"/>
  <cols>
    <col min="1" max="1" width="3.8515625" style="1176" customWidth="1"/>
    <col min="2" max="2" width="3.421875" style="1175" customWidth="1"/>
    <col min="3" max="3" width="7.28125" style="1173" customWidth="1"/>
    <col min="4" max="4" width="2.28125" style="1173" customWidth="1"/>
    <col min="5" max="5" width="39.8515625" style="1173" customWidth="1"/>
    <col min="6" max="7" width="7.28125" style="1173" customWidth="1"/>
    <col min="8" max="8" width="3.57421875" style="1173" bestFit="1" customWidth="1"/>
    <col min="9" max="9" width="7.28125" style="1173" bestFit="1" customWidth="1"/>
    <col min="10" max="10" width="7.57421875" style="1173" customWidth="1"/>
    <col min="11" max="11" width="8.421875" style="1173" bestFit="1" customWidth="1"/>
    <col min="12" max="12" width="3.57421875" style="1173" bestFit="1" customWidth="1"/>
    <col min="13" max="13" width="7.28125" style="1173" bestFit="1" customWidth="1"/>
    <col min="14" max="14" width="5.140625" style="1173" bestFit="1" customWidth="1"/>
    <col min="15" max="15" width="7.7109375" style="1173" bestFit="1" customWidth="1"/>
    <col min="16" max="16" width="0.9921875" style="1174" customWidth="1"/>
    <col min="17" max="17" width="3.57421875" style="1173" bestFit="1" customWidth="1"/>
    <col min="18" max="18" width="7.28125" style="1173" bestFit="1" customWidth="1"/>
    <col min="19" max="19" width="3.57421875" style="1173" bestFit="1" customWidth="1"/>
    <col min="20" max="20" width="7.28125" style="1173" bestFit="1" customWidth="1"/>
    <col min="21" max="21" width="5.140625" style="1173" bestFit="1" customWidth="1"/>
    <col min="22" max="22" width="8.421875" style="1173" bestFit="1" customWidth="1"/>
    <col min="23" max="23" width="10.57421875" style="1173" bestFit="1" customWidth="1"/>
    <col min="24" max="24" width="11.140625" style="1173" bestFit="1" customWidth="1"/>
    <col min="25" max="25" width="8.00390625" style="1173" bestFit="1" customWidth="1"/>
    <col min="26" max="26" width="10.57421875" style="1173" bestFit="1" customWidth="1"/>
    <col min="27" max="27" width="0.71875" style="1174" customWidth="1"/>
    <col min="28" max="28" width="10.00390625" style="1173" customWidth="1"/>
    <col min="29" max="29" width="12.7109375" style="1173" customWidth="1"/>
    <col min="30" max="16384" width="9.140625" style="1173" customWidth="1"/>
  </cols>
  <sheetData>
    <row r="1" spans="15:29" ht="12.75">
      <c r="O1" s="1291"/>
      <c r="Z1" s="1288"/>
      <c r="AB1" s="1288"/>
      <c r="AC1" s="1288"/>
    </row>
    <row r="2" spans="2:29" ht="18.75">
      <c r="B2" s="1290" t="s">
        <v>466</v>
      </c>
      <c r="O2" s="1288"/>
      <c r="AB2" s="1288"/>
      <c r="AC2" s="1288"/>
    </row>
    <row r="3" ht="9.75" customHeight="1" thickBot="1"/>
    <row r="4" spans="1:29" ht="13.5" customHeight="1">
      <c r="A4" s="1669" t="s">
        <v>264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  <c r="N4" s="1670"/>
      <c r="O4" s="1670"/>
      <c r="P4" s="1671"/>
      <c r="Q4" s="1287"/>
      <c r="R4" s="1286"/>
      <c r="S4" s="1286"/>
      <c r="T4" s="1286"/>
      <c r="U4" s="1286"/>
      <c r="V4" s="1286"/>
      <c r="W4" s="1286"/>
      <c r="X4" s="1286"/>
      <c r="Y4" s="1286"/>
      <c r="Z4" s="1285"/>
      <c r="AA4" s="1284"/>
      <c r="AB4" s="1679" t="s">
        <v>264</v>
      </c>
      <c r="AC4" s="1679" t="s">
        <v>264</v>
      </c>
    </row>
    <row r="5" spans="1:29" ht="18.75" customHeight="1">
      <c r="A5" s="1268"/>
      <c r="B5" s="1687" t="s">
        <v>40</v>
      </c>
      <c r="C5" s="1688"/>
      <c r="D5" s="1688"/>
      <c r="E5" s="1688"/>
      <c r="F5" s="1688"/>
      <c r="G5" s="1688"/>
      <c r="H5" s="1688"/>
      <c r="I5" s="1688"/>
      <c r="J5" s="1688"/>
      <c r="K5" s="1688"/>
      <c r="L5" s="1688"/>
      <c r="M5" s="1688"/>
      <c r="N5" s="1688"/>
      <c r="O5" s="1689"/>
      <c r="P5" s="1278"/>
      <c r="Q5" s="1682" t="s">
        <v>39</v>
      </c>
      <c r="R5" s="1683"/>
      <c r="S5" s="1677"/>
      <c r="T5" s="1677"/>
      <c r="U5" s="1677"/>
      <c r="V5" s="1677"/>
      <c r="W5" s="1677"/>
      <c r="X5" s="1677"/>
      <c r="Y5" s="1677"/>
      <c r="Z5" s="1678"/>
      <c r="AA5" s="1278"/>
      <c r="AB5" s="1680"/>
      <c r="AC5" s="1680"/>
    </row>
    <row r="6" spans="1:29" ht="12.75">
      <c r="A6" s="1277"/>
      <c r="B6" s="1343" t="s">
        <v>185</v>
      </c>
      <c r="C6" s="1275" t="s">
        <v>37</v>
      </c>
      <c r="D6" s="1692" t="s">
        <v>38</v>
      </c>
      <c r="E6" s="1693"/>
      <c r="F6" s="1693"/>
      <c r="G6" s="1693"/>
      <c r="H6" s="1693"/>
      <c r="I6" s="1693"/>
      <c r="J6" s="1693"/>
      <c r="K6" s="1693"/>
      <c r="L6" s="1693"/>
      <c r="M6" s="1693"/>
      <c r="N6" s="1693"/>
      <c r="O6" s="1694"/>
      <c r="P6" s="1269"/>
      <c r="Q6" s="1675" t="s">
        <v>38</v>
      </c>
      <c r="R6" s="1676"/>
      <c r="S6" s="1677"/>
      <c r="T6" s="1677"/>
      <c r="U6" s="1677"/>
      <c r="V6" s="1677"/>
      <c r="W6" s="1677"/>
      <c r="X6" s="1677"/>
      <c r="Y6" s="1677"/>
      <c r="Z6" s="1678"/>
      <c r="AA6" s="1269"/>
      <c r="AB6" s="1680"/>
      <c r="AC6" s="1680"/>
    </row>
    <row r="7" spans="1:29" ht="12.75">
      <c r="A7" s="1268"/>
      <c r="B7" s="1342" t="s">
        <v>186</v>
      </c>
      <c r="C7" s="1266" t="s">
        <v>184</v>
      </c>
      <c r="D7" s="1265"/>
      <c r="E7" s="1264" t="s">
        <v>30</v>
      </c>
      <c r="F7" s="1685">
        <v>610</v>
      </c>
      <c r="G7" s="1303"/>
      <c r="H7" s="1686">
        <v>620</v>
      </c>
      <c r="I7" s="1263"/>
      <c r="J7" s="1686">
        <v>630</v>
      </c>
      <c r="K7" s="1263"/>
      <c r="L7" s="1686">
        <v>640</v>
      </c>
      <c r="M7" s="1382"/>
      <c r="N7" s="1663" t="s">
        <v>28</v>
      </c>
      <c r="O7" s="1690" t="s">
        <v>28</v>
      </c>
      <c r="P7" s="1255"/>
      <c r="Q7" s="1685">
        <v>711</v>
      </c>
      <c r="R7" s="1303"/>
      <c r="S7" s="1686">
        <v>714</v>
      </c>
      <c r="T7" s="1263"/>
      <c r="U7" s="1686">
        <v>716</v>
      </c>
      <c r="V7" s="1263"/>
      <c r="W7" s="1665">
        <v>717</v>
      </c>
      <c r="X7" s="1413"/>
      <c r="Y7" s="1695" t="s">
        <v>28</v>
      </c>
      <c r="Z7" s="1690" t="s">
        <v>28</v>
      </c>
      <c r="AA7" s="1255"/>
      <c r="AB7" s="1680"/>
      <c r="AC7" s="1680"/>
    </row>
    <row r="8" spans="1:29" ht="13.5" thickBot="1">
      <c r="A8" s="1261"/>
      <c r="B8" s="1341"/>
      <c r="C8" s="1259"/>
      <c r="D8" s="1258"/>
      <c r="E8" s="1257"/>
      <c r="F8" s="1668"/>
      <c r="G8" s="1293"/>
      <c r="H8" s="1666"/>
      <c r="I8" s="1256"/>
      <c r="J8" s="1666"/>
      <c r="K8" s="1256"/>
      <c r="L8" s="1666"/>
      <c r="M8" s="1383"/>
      <c r="N8" s="1664"/>
      <c r="O8" s="1691"/>
      <c r="P8" s="1255"/>
      <c r="Q8" s="1668"/>
      <c r="R8" s="1293"/>
      <c r="S8" s="1666"/>
      <c r="T8" s="1256"/>
      <c r="U8" s="1666"/>
      <c r="V8" s="1256"/>
      <c r="W8" s="1666"/>
      <c r="X8" s="1383"/>
      <c r="Y8" s="1665"/>
      <c r="Z8" s="1691"/>
      <c r="AA8" s="1255"/>
      <c r="AB8" s="1681"/>
      <c r="AC8" s="1681"/>
    </row>
    <row r="9" spans="1:29" ht="16.5" thickBot="1" thickTop="1">
      <c r="A9" s="1254">
        <v>1</v>
      </c>
      <c r="B9" s="1381" t="s">
        <v>467</v>
      </c>
      <c r="C9" s="1380"/>
      <c r="D9" s="1379"/>
      <c r="E9" s="1378"/>
      <c r="F9" s="1377">
        <f aca="true" t="shared" si="0" ref="F9:M9">F10+F15+F20</f>
        <v>0</v>
      </c>
      <c r="G9" s="1388">
        <f t="shared" si="0"/>
        <v>0</v>
      </c>
      <c r="H9" s="1377">
        <f t="shared" si="0"/>
        <v>0</v>
      </c>
      <c r="I9" s="1388">
        <f t="shared" si="0"/>
        <v>0</v>
      </c>
      <c r="J9" s="1377">
        <f t="shared" si="0"/>
        <v>400</v>
      </c>
      <c r="K9" s="1388">
        <f t="shared" si="0"/>
        <v>13.277567549624907</v>
      </c>
      <c r="L9" s="1377">
        <f t="shared" si="0"/>
        <v>0</v>
      </c>
      <c r="M9" s="1401">
        <f t="shared" si="0"/>
        <v>0</v>
      </c>
      <c r="N9" s="1386">
        <f aca="true" t="shared" si="1" ref="N9:N24">F9+H9+J9+L9</f>
        <v>400</v>
      </c>
      <c r="O9" s="1408">
        <f>O10+O15+O20</f>
        <v>13.277567549624907</v>
      </c>
      <c r="P9" s="1248"/>
      <c r="Q9" s="1377">
        <f>Q10+Q15</f>
        <v>0</v>
      </c>
      <c r="R9" s="1388">
        <f aca="true" t="shared" si="2" ref="R9:X9">R10+R15</f>
        <v>0</v>
      </c>
      <c r="S9" s="1377">
        <f t="shared" si="2"/>
        <v>0</v>
      </c>
      <c r="T9" s="1388">
        <f t="shared" si="2"/>
        <v>0</v>
      </c>
      <c r="U9" s="1377">
        <f t="shared" si="2"/>
        <v>600</v>
      </c>
      <c r="V9" s="1388">
        <f t="shared" si="2"/>
        <v>19.91635132443736</v>
      </c>
      <c r="W9" s="1377">
        <f t="shared" si="2"/>
        <v>200</v>
      </c>
      <c r="X9" s="1388">
        <f t="shared" si="2"/>
        <v>6.638783774812454</v>
      </c>
      <c r="Y9" s="1414">
        <f aca="true" t="shared" si="3" ref="Y9:Y24">Q9+S9+U9+W9</f>
        <v>800</v>
      </c>
      <c r="Z9" s="1408">
        <f aca="true" t="shared" si="4" ref="Z9:Z24">R9+T9+V9+X9</f>
        <v>26.555135099249817</v>
      </c>
      <c r="AA9" s="1248"/>
      <c r="AB9" s="1375">
        <f aca="true" t="shared" si="5" ref="AB9:AB24">N9+Y9</f>
        <v>1200</v>
      </c>
      <c r="AC9" s="1416">
        <f>AC10+AC15+AC20</f>
        <v>39.83270264887472</v>
      </c>
    </row>
    <row r="10" spans="1:29" ht="13.5" thickTop="1">
      <c r="A10" s="1191">
        <f>A9+1</f>
        <v>2</v>
      </c>
      <c r="B10" s="1234">
        <v>1</v>
      </c>
      <c r="C10" s="1233" t="s">
        <v>196</v>
      </c>
      <c r="D10" s="1232"/>
      <c r="E10" s="1231"/>
      <c r="F10" s="1230">
        <f aca="true" t="shared" si="6" ref="F10:M10">F11</f>
        <v>0</v>
      </c>
      <c r="G10" s="1389">
        <f t="shared" si="6"/>
        <v>0</v>
      </c>
      <c r="H10" s="1229">
        <f t="shared" si="6"/>
        <v>0</v>
      </c>
      <c r="I10" s="1395">
        <f t="shared" si="6"/>
        <v>0</v>
      </c>
      <c r="J10" s="1229">
        <f t="shared" si="6"/>
        <v>370</v>
      </c>
      <c r="K10" s="1395">
        <f t="shared" si="6"/>
        <v>12.281749983403039</v>
      </c>
      <c r="L10" s="1229">
        <f t="shared" si="6"/>
        <v>0</v>
      </c>
      <c r="M10" s="1402">
        <f t="shared" si="6"/>
        <v>0</v>
      </c>
      <c r="N10" s="1385">
        <f t="shared" si="1"/>
        <v>370</v>
      </c>
      <c r="O10" s="1409">
        <f>O11</f>
        <v>12.281749983403039</v>
      </c>
      <c r="P10" s="1203"/>
      <c r="Q10" s="1230">
        <f>Q11</f>
        <v>0</v>
      </c>
      <c r="R10" s="1392">
        <f aca="true" t="shared" si="7" ref="R10:X10">R11</f>
        <v>0</v>
      </c>
      <c r="S10" s="1230">
        <f t="shared" si="7"/>
        <v>0</v>
      </c>
      <c r="T10" s="1392">
        <f t="shared" si="7"/>
        <v>0</v>
      </c>
      <c r="U10" s="1230">
        <f t="shared" si="7"/>
        <v>0</v>
      </c>
      <c r="V10" s="1392">
        <f t="shared" si="7"/>
        <v>0</v>
      </c>
      <c r="W10" s="1230">
        <f t="shared" si="7"/>
        <v>200</v>
      </c>
      <c r="X10" s="1392">
        <f t="shared" si="7"/>
        <v>6.638783774812454</v>
      </c>
      <c r="Y10" s="1340">
        <f t="shared" si="3"/>
        <v>200</v>
      </c>
      <c r="Z10" s="1409">
        <f t="shared" si="4"/>
        <v>6.638783774812454</v>
      </c>
      <c r="AA10" s="1203"/>
      <c r="AB10" s="1339">
        <f t="shared" si="5"/>
        <v>570</v>
      </c>
      <c r="AC10" s="1417">
        <f aca="true" t="shared" si="8" ref="AC10:AC24">O10+Z10</f>
        <v>18.92053375821549</v>
      </c>
    </row>
    <row r="11" spans="1:29" ht="12.75">
      <c r="A11" s="1191">
        <f>A10+1</f>
        <v>3</v>
      </c>
      <c r="B11" s="1239"/>
      <c r="C11" s="1238" t="s">
        <v>195</v>
      </c>
      <c r="D11" s="1199" t="s">
        <v>196</v>
      </c>
      <c r="E11" s="1387"/>
      <c r="F11" s="1196">
        <f aca="true" t="shared" si="9" ref="F11:M11">SUM(F12:F14)</f>
        <v>0</v>
      </c>
      <c r="G11" s="1390">
        <f t="shared" si="9"/>
        <v>0</v>
      </c>
      <c r="H11" s="1195">
        <f t="shared" si="9"/>
        <v>0</v>
      </c>
      <c r="I11" s="1396">
        <f t="shared" si="9"/>
        <v>0</v>
      </c>
      <c r="J11" s="1195">
        <f t="shared" si="9"/>
        <v>370</v>
      </c>
      <c r="K11" s="1396">
        <f t="shared" si="9"/>
        <v>12.281749983403039</v>
      </c>
      <c r="L11" s="1195">
        <f t="shared" si="9"/>
        <v>0</v>
      </c>
      <c r="M11" s="1403">
        <f t="shared" si="9"/>
        <v>0</v>
      </c>
      <c r="N11" s="1194">
        <f t="shared" si="1"/>
        <v>370</v>
      </c>
      <c r="O11" s="1410">
        <f>SUM(O12:O14)</f>
        <v>12.281749983403039</v>
      </c>
      <c r="P11" s="1193"/>
      <c r="Q11" s="1196">
        <f>SUM(Q13:Q14)</f>
        <v>0</v>
      </c>
      <c r="R11" s="1393">
        <f aca="true" t="shared" si="10" ref="R11:X11">SUM(R13:R14)</f>
        <v>0</v>
      </c>
      <c r="S11" s="1196">
        <f t="shared" si="10"/>
        <v>0</v>
      </c>
      <c r="T11" s="1393">
        <f t="shared" si="10"/>
        <v>0</v>
      </c>
      <c r="U11" s="1196">
        <f t="shared" si="10"/>
        <v>0</v>
      </c>
      <c r="V11" s="1393">
        <f t="shared" si="10"/>
        <v>0</v>
      </c>
      <c r="W11" s="1196">
        <f t="shared" si="10"/>
        <v>200</v>
      </c>
      <c r="X11" s="1393">
        <f t="shared" si="10"/>
        <v>6.638783774812454</v>
      </c>
      <c r="Y11" s="1195">
        <f t="shared" si="3"/>
        <v>200</v>
      </c>
      <c r="Z11" s="1410">
        <f t="shared" si="4"/>
        <v>6.638783774812454</v>
      </c>
      <c r="AA11" s="1193"/>
      <c r="AB11" s="1192">
        <f t="shared" si="5"/>
        <v>570</v>
      </c>
      <c r="AC11" s="1418">
        <f t="shared" si="8"/>
        <v>18.92053375821549</v>
      </c>
    </row>
    <row r="12" spans="1:29" ht="12.75">
      <c r="A12" s="1191">
        <v>4</v>
      </c>
      <c r="B12" s="1201"/>
      <c r="C12" s="1240"/>
      <c r="D12" s="1245" t="s">
        <v>32</v>
      </c>
      <c r="E12" s="1374" t="s">
        <v>458</v>
      </c>
      <c r="F12" s="1225"/>
      <c r="G12" s="1391">
        <f>F12/30.126</f>
        <v>0</v>
      </c>
      <c r="H12" s="1223"/>
      <c r="I12" s="1397">
        <f>H12/30.126</f>
        <v>0</v>
      </c>
      <c r="J12" s="1244">
        <v>70</v>
      </c>
      <c r="K12" s="1399">
        <f>J12/30.126</f>
        <v>2.323574321184359</v>
      </c>
      <c r="L12" s="1224"/>
      <c r="M12" s="1404">
        <f>L12/30.126</f>
        <v>0</v>
      </c>
      <c r="N12" s="1183">
        <f t="shared" si="1"/>
        <v>70</v>
      </c>
      <c r="O12" s="1411">
        <f>G12+I12+K12+M12</f>
        <v>2.323574321184359</v>
      </c>
      <c r="P12" s="1182"/>
      <c r="Q12" s="1215"/>
      <c r="R12" s="1394"/>
      <c r="S12" s="1210"/>
      <c r="T12" s="1398"/>
      <c r="U12" s="1210"/>
      <c r="V12" s="1398"/>
      <c r="W12" s="1210"/>
      <c r="X12" s="1407">
        <f>W12/30.126</f>
        <v>0</v>
      </c>
      <c r="Y12" s="1184">
        <f t="shared" si="3"/>
        <v>0</v>
      </c>
      <c r="Z12" s="1415">
        <f t="shared" si="4"/>
        <v>0</v>
      </c>
      <c r="AA12" s="1182"/>
      <c r="AB12" s="1355">
        <f t="shared" si="5"/>
        <v>70</v>
      </c>
      <c r="AC12" s="1419">
        <f t="shared" si="8"/>
        <v>2.323574321184359</v>
      </c>
    </row>
    <row r="13" spans="1:29" ht="12.75">
      <c r="A13" s="1191">
        <v>5</v>
      </c>
      <c r="B13" s="1201"/>
      <c r="C13" s="1240"/>
      <c r="D13" s="1373" t="s">
        <v>34</v>
      </c>
      <c r="E13" s="1372" t="s">
        <v>457</v>
      </c>
      <c r="F13" s="1371"/>
      <c r="G13" s="1391">
        <f>F13/30.126</f>
        <v>0</v>
      </c>
      <c r="H13" s="1370"/>
      <c r="I13" s="1397">
        <f>H13/30.126</f>
        <v>0</v>
      </c>
      <c r="J13" s="1369">
        <v>300</v>
      </c>
      <c r="K13" s="1399">
        <f>J13/30.126</f>
        <v>9.95817566221868</v>
      </c>
      <c r="L13" s="1368"/>
      <c r="M13" s="1404">
        <f>L13/30.126</f>
        <v>0</v>
      </c>
      <c r="N13" s="1183">
        <f t="shared" si="1"/>
        <v>300</v>
      </c>
      <c r="O13" s="1411">
        <f>G13+I13+K13+M13</f>
        <v>9.95817566221868</v>
      </c>
      <c r="P13" s="1359"/>
      <c r="Q13" s="1358"/>
      <c r="R13" s="1421"/>
      <c r="S13" s="1357"/>
      <c r="T13" s="1422"/>
      <c r="U13" s="1357"/>
      <c r="V13" s="1422"/>
      <c r="W13" s="1357"/>
      <c r="X13" s="1407">
        <f>W13/30.126</f>
        <v>0</v>
      </c>
      <c r="Y13" s="1184">
        <f t="shared" si="3"/>
        <v>0</v>
      </c>
      <c r="Z13" s="1415">
        <f t="shared" si="4"/>
        <v>0</v>
      </c>
      <c r="AA13" s="1359"/>
      <c r="AB13" s="1355">
        <f t="shared" si="5"/>
        <v>300</v>
      </c>
      <c r="AC13" s="1419">
        <f t="shared" si="8"/>
        <v>9.95817566221868</v>
      </c>
    </row>
    <row r="14" spans="1:29" ht="12.75">
      <c r="A14" s="1191">
        <v>6</v>
      </c>
      <c r="B14" s="1367"/>
      <c r="C14" s="1366"/>
      <c r="D14" s="1365" t="s">
        <v>193</v>
      </c>
      <c r="E14" s="1364" t="s">
        <v>459</v>
      </c>
      <c r="F14" s="1363"/>
      <c r="G14" s="1391">
        <f>F14/30.126</f>
        <v>0</v>
      </c>
      <c r="H14" s="1362"/>
      <c r="I14" s="1397">
        <f>H14/30.126</f>
        <v>0</v>
      </c>
      <c r="J14" s="1361"/>
      <c r="K14" s="1399">
        <f>J14/30.126</f>
        <v>0</v>
      </c>
      <c r="L14" s="1360"/>
      <c r="M14" s="1404">
        <f>L14/30.126</f>
        <v>0</v>
      </c>
      <c r="N14" s="1183">
        <f t="shared" si="1"/>
        <v>0</v>
      </c>
      <c r="O14" s="1411">
        <f>G14+I14+K14+M14</f>
        <v>0</v>
      </c>
      <c r="P14" s="1359"/>
      <c r="Q14" s="1358"/>
      <c r="R14" s="1421"/>
      <c r="S14" s="1357"/>
      <c r="T14" s="1422"/>
      <c r="U14" s="1357"/>
      <c r="V14" s="1422"/>
      <c r="W14" s="1356">
        <v>200</v>
      </c>
      <c r="X14" s="1407">
        <f>W14/30.126</f>
        <v>6.638783774812454</v>
      </c>
      <c r="Y14" s="1184">
        <f t="shared" si="3"/>
        <v>200</v>
      </c>
      <c r="Z14" s="1415">
        <f t="shared" si="4"/>
        <v>6.638783774812454</v>
      </c>
      <c r="AA14" s="1182"/>
      <c r="AB14" s="1355">
        <f t="shared" si="5"/>
        <v>200</v>
      </c>
      <c r="AC14" s="1419">
        <f t="shared" si="8"/>
        <v>6.638783774812454</v>
      </c>
    </row>
    <row r="15" spans="1:29" ht="12.75">
      <c r="A15" s="1191">
        <v>7</v>
      </c>
      <c r="B15" s="1234">
        <v>2</v>
      </c>
      <c r="C15" s="1233" t="s">
        <v>5</v>
      </c>
      <c r="D15" s="1232"/>
      <c r="E15" s="1231"/>
      <c r="F15" s="1230">
        <f>F16</f>
        <v>0</v>
      </c>
      <c r="G15" s="1392">
        <f aca="true" t="shared" si="11" ref="G15:M15">G16</f>
        <v>0</v>
      </c>
      <c r="H15" s="1230">
        <f t="shared" si="11"/>
        <v>0</v>
      </c>
      <c r="I15" s="1392">
        <f t="shared" si="11"/>
        <v>0</v>
      </c>
      <c r="J15" s="1230">
        <f t="shared" si="11"/>
        <v>0</v>
      </c>
      <c r="K15" s="1392">
        <f t="shared" si="11"/>
        <v>0</v>
      </c>
      <c r="L15" s="1230">
        <f t="shared" si="11"/>
        <v>0</v>
      </c>
      <c r="M15" s="1405">
        <f t="shared" si="11"/>
        <v>0</v>
      </c>
      <c r="N15" s="1219">
        <f t="shared" si="1"/>
        <v>0</v>
      </c>
      <c r="O15" s="1412">
        <f>O16</f>
        <v>0</v>
      </c>
      <c r="P15" s="1203"/>
      <c r="Q15" s="1230">
        <f>Q16</f>
        <v>0</v>
      </c>
      <c r="R15" s="1392">
        <f aca="true" t="shared" si="12" ref="R15:X15">R16</f>
        <v>0</v>
      </c>
      <c r="S15" s="1230">
        <f t="shared" si="12"/>
        <v>0</v>
      </c>
      <c r="T15" s="1392">
        <f t="shared" si="12"/>
        <v>0</v>
      </c>
      <c r="U15" s="1230">
        <f t="shared" si="12"/>
        <v>600</v>
      </c>
      <c r="V15" s="1392">
        <f t="shared" si="12"/>
        <v>19.91635132443736</v>
      </c>
      <c r="W15" s="1230">
        <f t="shared" si="12"/>
        <v>0</v>
      </c>
      <c r="X15" s="1392">
        <f t="shared" si="12"/>
        <v>0</v>
      </c>
      <c r="Y15" s="1220">
        <f t="shared" si="3"/>
        <v>600</v>
      </c>
      <c r="Z15" s="1409">
        <f t="shared" si="4"/>
        <v>19.91635132443736</v>
      </c>
      <c r="AA15" s="1336"/>
      <c r="AB15" s="1339">
        <f t="shared" si="5"/>
        <v>600</v>
      </c>
      <c r="AC15" s="1417">
        <f t="shared" si="8"/>
        <v>19.91635132443736</v>
      </c>
    </row>
    <row r="16" spans="1:29" ht="12.75">
      <c r="A16" s="1191">
        <f>A15+1</f>
        <v>8</v>
      </c>
      <c r="B16" s="1239"/>
      <c r="C16" s="1338" t="s">
        <v>11</v>
      </c>
      <c r="D16" s="1199" t="s">
        <v>20</v>
      </c>
      <c r="E16" s="1198"/>
      <c r="F16" s="1196">
        <f>SUM(F17:F19)</f>
        <v>0</v>
      </c>
      <c r="G16" s="1393">
        <f aca="true" t="shared" si="13" ref="G16:M16">SUM(G17:G19)</f>
        <v>0</v>
      </c>
      <c r="H16" s="1196">
        <f t="shared" si="13"/>
        <v>0</v>
      </c>
      <c r="I16" s="1393">
        <f t="shared" si="13"/>
        <v>0</v>
      </c>
      <c r="J16" s="1196">
        <f t="shared" si="13"/>
        <v>0</v>
      </c>
      <c r="K16" s="1393">
        <f t="shared" si="13"/>
        <v>0</v>
      </c>
      <c r="L16" s="1196">
        <f t="shared" si="13"/>
        <v>0</v>
      </c>
      <c r="M16" s="1406">
        <f t="shared" si="13"/>
        <v>0</v>
      </c>
      <c r="N16" s="1384">
        <f t="shared" si="1"/>
        <v>0</v>
      </c>
      <c r="O16" s="1410">
        <f>SUM(O17:O19)</f>
        <v>0</v>
      </c>
      <c r="P16" s="1193"/>
      <c r="Q16" s="1196">
        <f>SUM(Q17:Q19)</f>
        <v>0</v>
      </c>
      <c r="R16" s="1393">
        <f aca="true" t="shared" si="14" ref="R16:X16">SUM(R17:R19)</f>
        <v>0</v>
      </c>
      <c r="S16" s="1196">
        <f t="shared" si="14"/>
        <v>0</v>
      </c>
      <c r="T16" s="1393">
        <f t="shared" si="14"/>
        <v>0</v>
      </c>
      <c r="U16" s="1196">
        <f t="shared" si="14"/>
        <v>600</v>
      </c>
      <c r="V16" s="1393">
        <f t="shared" si="14"/>
        <v>19.91635132443736</v>
      </c>
      <c r="W16" s="1196">
        <f t="shared" si="14"/>
        <v>0</v>
      </c>
      <c r="X16" s="1393">
        <f t="shared" si="14"/>
        <v>0</v>
      </c>
      <c r="Y16" s="1195">
        <f t="shared" si="3"/>
        <v>600</v>
      </c>
      <c r="Z16" s="1410">
        <f t="shared" si="4"/>
        <v>19.91635132443736</v>
      </c>
      <c r="AA16" s="1337"/>
      <c r="AB16" s="1192">
        <f t="shared" si="5"/>
        <v>600</v>
      </c>
      <c r="AC16" s="1418">
        <f t="shared" si="8"/>
        <v>19.91635132443736</v>
      </c>
    </row>
    <row r="17" spans="1:29" ht="12.75">
      <c r="A17" s="1191">
        <f>A16+1</f>
        <v>9</v>
      </c>
      <c r="B17" s="1217"/>
      <c r="C17" s="1226"/>
      <c r="D17" s="1216" t="s">
        <v>31</v>
      </c>
      <c r="E17" s="1212" t="s">
        <v>460</v>
      </c>
      <c r="F17" s="1186"/>
      <c r="G17" s="1394">
        <f>F17/30.126</f>
        <v>0</v>
      </c>
      <c r="H17" s="1210"/>
      <c r="I17" s="1398">
        <f>H17/30.126</f>
        <v>0</v>
      </c>
      <c r="J17" s="1211"/>
      <c r="K17" s="1400">
        <f>J17/30.126</f>
        <v>0</v>
      </c>
      <c r="L17" s="1214"/>
      <c r="M17" s="1407">
        <f>L17/30.126</f>
        <v>0</v>
      </c>
      <c r="N17" s="1183">
        <f t="shared" si="1"/>
        <v>0</v>
      </c>
      <c r="O17" s="1411">
        <f>G17+I17+K17+M17</f>
        <v>0</v>
      </c>
      <c r="P17" s="1182"/>
      <c r="Q17" s="1215"/>
      <c r="R17" s="1394"/>
      <c r="S17" s="1210"/>
      <c r="T17" s="1398"/>
      <c r="U17" s="1210"/>
      <c r="V17" s="1398">
        <f>U17/30.126</f>
        <v>0</v>
      </c>
      <c r="W17" s="1210"/>
      <c r="X17" s="1407">
        <f>W17/30.126</f>
        <v>0</v>
      </c>
      <c r="Y17" s="1184">
        <f t="shared" si="3"/>
        <v>0</v>
      </c>
      <c r="Z17" s="1415">
        <f t="shared" si="4"/>
        <v>0</v>
      </c>
      <c r="AA17" s="1335"/>
      <c r="AB17" s="1334">
        <f t="shared" si="5"/>
        <v>0</v>
      </c>
      <c r="AC17" s="1420">
        <f t="shared" si="8"/>
        <v>0</v>
      </c>
    </row>
    <row r="18" spans="1:29" ht="12.75">
      <c r="A18" s="1191">
        <f>A17+1</f>
        <v>10</v>
      </c>
      <c r="B18" s="1217"/>
      <c r="C18" s="1226"/>
      <c r="D18" s="1216" t="s">
        <v>32</v>
      </c>
      <c r="E18" s="1212" t="s">
        <v>470</v>
      </c>
      <c r="F18" s="1186"/>
      <c r="G18" s="1394">
        <f>F18/30.126</f>
        <v>0</v>
      </c>
      <c r="H18" s="1214"/>
      <c r="I18" s="1398">
        <f>H18/30.126</f>
        <v>0</v>
      </c>
      <c r="J18" s="1296"/>
      <c r="K18" s="1400">
        <f>J18/30.126</f>
        <v>0</v>
      </c>
      <c r="L18" s="1214"/>
      <c r="M18" s="1407">
        <f>L18/30.126</f>
        <v>0</v>
      </c>
      <c r="N18" s="1183">
        <f t="shared" si="1"/>
        <v>0</v>
      </c>
      <c r="O18" s="1411">
        <f>G18+I18+K18+M18</f>
        <v>0</v>
      </c>
      <c r="P18" s="1182"/>
      <c r="Q18" s="1215"/>
      <c r="R18" s="1394"/>
      <c r="S18" s="1214"/>
      <c r="T18" s="1394"/>
      <c r="U18" s="1214">
        <v>600</v>
      </c>
      <c r="V18" s="1398">
        <f>U18/30.126</f>
        <v>19.91635132443736</v>
      </c>
      <c r="W18" s="1210"/>
      <c r="X18" s="1407">
        <f>W18/30.126</f>
        <v>0</v>
      </c>
      <c r="Y18" s="1184">
        <f t="shared" si="3"/>
        <v>600</v>
      </c>
      <c r="Z18" s="1415">
        <f t="shared" si="4"/>
        <v>19.91635132443736</v>
      </c>
      <c r="AA18" s="1335"/>
      <c r="AB18" s="1334">
        <f t="shared" si="5"/>
        <v>600</v>
      </c>
      <c r="AC18" s="1420">
        <f t="shared" si="8"/>
        <v>19.91635132443736</v>
      </c>
    </row>
    <row r="19" spans="1:29" ht="12.75">
      <c r="A19" s="1191">
        <f>A18+1</f>
        <v>11</v>
      </c>
      <c r="B19" s="1217"/>
      <c r="C19" s="1189"/>
      <c r="D19" s="1216" t="s">
        <v>33</v>
      </c>
      <c r="E19" s="1212"/>
      <c r="F19" s="1186"/>
      <c r="G19" s="1311">
        <f>F19/30.126</f>
        <v>0</v>
      </c>
      <c r="H19" s="1185"/>
      <c r="I19" s="1312">
        <f>H19/30.126</f>
        <v>0</v>
      </c>
      <c r="J19" s="1295"/>
      <c r="K19" s="1313">
        <f>J19/30.126</f>
        <v>0</v>
      </c>
      <c r="L19" s="1185"/>
      <c r="M19" s="1314">
        <f>L19/30.126</f>
        <v>0</v>
      </c>
      <c r="N19" s="1183">
        <f t="shared" si="1"/>
        <v>0</v>
      </c>
      <c r="O19" s="1411">
        <f>G19+I19+K19+M19</f>
        <v>0</v>
      </c>
      <c r="P19" s="1302"/>
      <c r="Q19" s="1186"/>
      <c r="R19" s="1311"/>
      <c r="S19" s="1185"/>
      <c r="T19" s="1311"/>
      <c r="U19" s="1185"/>
      <c r="V19" s="1398">
        <f>U19/30.126</f>
        <v>0</v>
      </c>
      <c r="W19" s="1184"/>
      <c r="X19" s="1407">
        <f>W19/30.126</f>
        <v>0</v>
      </c>
      <c r="Y19" s="1184">
        <f t="shared" si="3"/>
        <v>0</v>
      </c>
      <c r="Z19" s="1315">
        <f t="shared" si="4"/>
        <v>0</v>
      </c>
      <c r="AA19" s="1335"/>
      <c r="AB19" s="1334">
        <f t="shared" si="5"/>
        <v>0</v>
      </c>
      <c r="AC19" s="1420">
        <f t="shared" si="8"/>
        <v>0</v>
      </c>
    </row>
    <row r="20" spans="1:29" ht="12.75">
      <c r="A20" s="1191">
        <v>7</v>
      </c>
      <c r="B20" s="1234">
        <v>2</v>
      </c>
      <c r="C20" s="1233" t="s">
        <v>462</v>
      </c>
      <c r="D20" s="1232"/>
      <c r="E20" s="1231"/>
      <c r="F20" s="1230">
        <f aca="true" t="shared" si="15" ref="F20:M20">F21</f>
        <v>0</v>
      </c>
      <c r="G20" s="1392">
        <f t="shared" si="15"/>
        <v>0</v>
      </c>
      <c r="H20" s="1230">
        <f t="shared" si="15"/>
        <v>0</v>
      </c>
      <c r="I20" s="1392">
        <f t="shared" si="15"/>
        <v>0</v>
      </c>
      <c r="J20" s="1230">
        <f t="shared" si="15"/>
        <v>30</v>
      </c>
      <c r="K20" s="1392">
        <f t="shared" si="15"/>
        <v>0.9958175662218681</v>
      </c>
      <c r="L20" s="1230">
        <f t="shared" si="15"/>
        <v>0</v>
      </c>
      <c r="M20" s="1405">
        <f t="shared" si="15"/>
        <v>0</v>
      </c>
      <c r="N20" s="1219">
        <f t="shared" si="1"/>
        <v>30</v>
      </c>
      <c r="O20" s="1412">
        <f>O21</f>
        <v>0.9958175662218681</v>
      </c>
      <c r="P20" s="1203"/>
      <c r="Q20" s="1230">
        <f aca="true" t="shared" si="16" ref="Q20:X20">Q21</f>
        <v>0</v>
      </c>
      <c r="R20" s="1392">
        <f t="shared" si="16"/>
        <v>0</v>
      </c>
      <c r="S20" s="1230">
        <f t="shared" si="16"/>
        <v>0</v>
      </c>
      <c r="T20" s="1392">
        <f t="shared" si="16"/>
        <v>0</v>
      </c>
      <c r="U20" s="1230">
        <f t="shared" si="16"/>
        <v>0</v>
      </c>
      <c r="V20" s="1392">
        <f t="shared" si="16"/>
        <v>0</v>
      </c>
      <c r="W20" s="1230">
        <f t="shared" si="16"/>
        <v>0</v>
      </c>
      <c r="X20" s="1392">
        <f t="shared" si="16"/>
        <v>0</v>
      </c>
      <c r="Y20" s="1220">
        <f t="shared" si="3"/>
        <v>0</v>
      </c>
      <c r="Z20" s="1409">
        <f t="shared" si="4"/>
        <v>0</v>
      </c>
      <c r="AA20" s="1336"/>
      <c r="AB20" s="1339">
        <f t="shared" si="5"/>
        <v>30</v>
      </c>
      <c r="AC20" s="1417">
        <f t="shared" si="8"/>
        <v>0.9958175662218681</v>
      </c>
    </row>
    <row r="21" spans="1:29" ht="12.75">
      <c r="A21" s="1191">
        <f>A20+1</f>
        <v>8</v>
      </c>
      <c r="B21" s="1239"/>
      <c r="C21" s="1338" t="s">
        <v>461</v>
      </c>
      <c r="D21" s="1199" t="s">
        <v>462</v>
      </c>
      <c r="E21" s="1198"/>
      <c r="F21" s="1196">
        <f aca="true" t="shared" si="17" ref="F21:M21">SUM(F22:F24)</f>
        <v>0</v>
      </c>
      <c r="G21" s="1393">
        <f t="shared" si="17"/>
        <v>0</v>
      </c>
      <c r="H21" s="1196">
        <f t="shared" si="17"/>
        <v>0</v>
      </c>
      <c r="I21" s="1393">
        <f t="shared" si="17"/>
        <v>0</v>
      </c>
      <c r="J21" s="1196">
        <f t="shared" si="17"/>
        <v>30</v>
      </c>
      <c r="K21" s="1393">
        <f t="shared" si="17"/>
        <v>0.9958175662218681</v>
      </c>
      <c r="L21" s="1196">
        <f t="shared" si="17"/>
        <v>0</v>
      </c>
      <c r="M21" s="1406">
        <f t="shared" si="17"/>
        <v>0</v>
      </c>
      <c r="N21" s="1384">
        <f t="shared" si="1"/>
        <v>30</v>
      </c>
      <c r="O21" s="1410">
        <f>SUM(O22:O24)</f>
        <v>0.9958175662218681</v>
      </c>
      <c r="P21" s="1193"/>
      <c r="Q21" s="1196">
        <f aca="true" t="shared" si="18" ref="Q21:X21">SUM(Q22:Q24)</f>
        <v>0</v>
      </c>
      <c r="R21" s="1393">
        <f t="shared" si="18"/>
        <v>0</v>
      </c>
      <c r="S21" s="1196">
        <f t="shared" si="18"/>
        <v>0</v>
      </c>
      <c r="T21" s="1393">
        <f t="shared" si="18"/>
        <v>0</v>
      </c>
      <c r="U21" s="1196">
        <f t="shared" si="18"/>
        <v>0</v>
      </c>
      <c r="V21" s="1393">
        <f t="shared" si="18"/>
        <v>0</v>
      </c>
      <c r="W21" s="1196">
        <f t="shared" si="18"/>
        <v>0</v>
      </c>
      <c r="X21" s="1393">
        <f t="shared" si="18"/>
        <v>0</v>
      </c>
      <c r="Y21" s="1195">
        <f t="shared" si="3"/>
        <v>0</v>
      </c>
      <c r="Z21" s="1410">
        <f t="shared" si="4"/>
        <v>0</v>
      </c>
      <c r="AA21" s="1337"/>
      <c r="AB21" s="1192">
        <f t="shared" si="5"/>
        <v>30</v>
      </c>
      <c r="AC21" s="1418">
        <f t="shared" si="8"/>
        <v>0.9958175662218681</v>
      </c>
    </row>
    <row r="22" spans="1:29" ht="12.75">
      <c r="A22" s="1191">
        <f>A21+1</f>
        <v>9</v>
      </c>
      <c r="B22" s="1217"/>
      <c r="C22" s="1226"/>
      <c r="D22" s="1216" t="s">
        <v>31</v>
      </c>
      <c r="E22" s="1212" t="s">
        <v>463</v>
      </c>
      <c r="F22" s="1186"/>
      <c r="G22" s="1394">
        <f>F22/30.126</f>
        <v>0</v>
      </c>
      <c r="H22" s="1210"/>
      <c r="I22" s="1398">
        <f>H22/30.126</f>
        <v>0</v>
      </c>
      <c r="J22" s="1211">
        <v>30</v>
      </c>
      <c r="K22" s="1400">
        <f>J22/30.126</f>
        <v>0.9958175662218681</v>
      </c>
      <c r="L22" s="1214"/>
      <c r="M22" s="1407">
        <f>L22/30.126</f>
        <v>0</v>
      </c>
      <c r="N22" s="1183">
        <f t="shared" si="1"/>
        <v>30</v>
      </c>
      <c r="O22" s="1411">
        <f>G22+I22+K22+M22</f>
        <v>0.9958175662218681</v>
      </c>
      <c r="P22" s="1182"/>
      <c r="Q22" s="1215"/>
      <c r="R22" s="1394"/>
      <c r="S22" s="1210"/>
      <c r="T22" s="1398"/>
      <c r="U22" s="1210"/>
      <c r="V22" s="1398"/>
      <c r="W22" s="1210"/>
      <c r="X22" s="1407">
        <f>W22/30.126</f>
        <v>0</v>
      </c>
      <c r="Y22" s="1184">
        <f t="shared" si="3"/>
        <v>0</v>
      </c>
      <c r="Z22" s="1415">
        <f t="shared" si="4"/>
        <v>0</v>
      </c>
      <c r="AA22" s="1335"/>
      <c r="AB22" s="1334">
        <f t="shared" si="5"/>
        <v>30</v>
      </c>
      <c r="AC22" s="1420">
        <f t="shared" si="8"/>
        <v>0.9958175662218681</v>
      </c>
    </row>
    <row r="23" spans="1:29" ht="12.75">
      <c r="A23" s="1191">
        <f>A22+1</f>
        <v>10</v>
      </c>
      <c r="B23" s="1217"/>
      <c r="C23" s="1226"/>
      <c r="D23" s="1216" t="s">
        <v>32</v>
      </c>
      <c r="E23" s="1212" t="s">
        <v>464</v>
      </c>
      <c r="F23" s="1186"/>
      <c r="G23" s="1394">
        <f>F23/30.126</f>
        <v>0</v>
      </c>
      <c r="H23" s="1214"/>
      <c r="I23" s="1398">
        <f>H23/30.126</f>
        <v>0</v>
      </c>
      <c r="J23" s="1296"/>
      <c r="K23" s="1400">
        <f>J23/30.126</f>
        <v>0</v>
      </c>
      <c r="L23" s="1214"/>
      <c r="M23" s="1407">
        <f>L23/30.126</f>
        <v>0</v>
      </c>
      <c r="N23" s="1183">
        <f t="shared" si="1"/>
        <v>0</v>
      </c>
      <c r="O23" s="1411">
        <f>G23+I23+K23+M23</f>
        <v>0</v>
      </c>
      <c r="P23" s="1182"/>
      <c r="Q23" s="1215"/>
      <c r="R23" s="1394"/>
      <c r="S23" s="1214"/>
      <c r="T23" s="1394"/>
      <c r="U23" s="1214"/>
      <c r="V23" s="1394"/>
      <c r="W23" s="1210"/>
      <c r="X23" s="1407">
        <f>W23/30.126</f>
        <v>0</v>
      </c>
      <c r="Y23" s="1184">
        <f t="shared" si="3"/>
        <v>0</v>
      </c>
      <c r="Z23" s="1415">
        <f t="shared" si="4"/>
        <v>0</v>
      </c>
      <c r="AA23" s="1335"/>
      <c r="AB23" s="1334">
        <f t="shared" si="5"/>
        <v>0</v>
      </c>
      <c r="AC23" s="1420">
        <f t="shared" si="8"/>
        <v>0</v>
      </c>
    </row>
    <row r="24" spans="1:29" ht="12.75">
      <c r="A24" s="1191">
        <f>A23+1</f>
        <v>11</v>
      </c>
      <c r="B24" s="1217"/>
      <c r="C24" s="1189"/>
      <c r="D24" s="1216" t="s">
        <v>33</v>
      </c>
      <c r="E24" s="1212" t="s">
        <v>465</v>
      </c>
      <c r="F24" s="1186"/>
      <c r="G24" s="1311">
        <f>F24/30.126</f>
        <v>0</v>
      </c>
      <c r="H24" s="1185"/>
      <c r="I24" s="1312">
        <f>H24/30.126</f>
        <v>0</v>
      </c>
      <c r="J24" s="1295"/>
      <c r="K24" s="1313">
        <f>J24/30.126</f>
        <v>0</v>
      </c>
      <c r="L24" s="1185"/>
      <c r="M24" s="1314">
        <f>L24/30.126</f>
        <v>0</v>
      </c>
      <c r="N24" s="1183">
        <f t="shared" si="1"/>
        <v>0</v>
      </c>
      <c r="O24" s="1411">
        <f>G24+I24+K24+M24</f>
        <v>0</v>
      </c>
      <c r="P24" s="1302"/>
      <c r="Q24" s="1186"/>
      <c r="R24" s="1311"/>
      <c r="S24" s="1185"/>
      <c r="T24" s="1311"/>
      <c r="U24" s="1185"/>
      <c r="V24" s="1311"/>
      <c r="W24" s="1184"/>
      <c r="X24" s="1423">
        <f>W24/30.126</f>
        <v>0</v>
      </c>
      <c r="Y24" s="1184">
        <f t="shared" si="3"/>
        <v>0</v>
      </c>
      <c r="Z24" s="1315">
        <f t="shared" si="4"/>
        <v>0</v>
      </c>
      <c r="AA24" s="1424"/>
      <c r="AB24" s="1334">
        <f t="shared" si="5"/>
        <v>0</v>
      </c>
      <c r="AC24" s="1420">
        <f t="shared" si="8"/>
        <v>0</v>
      </c>
    </row>
    <row r="25" spans="8:29" ht="12.75">
      <c r="H25" s="1174"/>
      <c r="I25" s="1174"/>
      <c r="J25" s="1174"/>
      <c r="K25" s="1174"/>
      <c r="L25" s="1174"/>
      <c r="M25" s="1174"/>
      <c r="N25" s="1174"/>
      <c r="O25" s="1174"/>
      <c r="Q25" s="1174"/>
      <c r="R25" s="1174"/>
      <c r="S25" s="1174"/>
      <c r="T25" s="1174"/>
      <c r="U25" s="1174"/>
      <c r="V25" s="1174"/>
      <c r="W25" s="1174"/>
      <c r="X25" s="1174"/>
      <c r="Y25" s="1174"/>
      <c r="Z25" s="1174"/>
      <c r="AB25" s="1174"/>
      <c r="AC25" s="1174"/>
    </row>
    <row r="26" spans="1:29" ht="13.5" thickBot="1">
      <c r="A26" s="1173"/>
      <c r="B26" s="1173"/>
      <c r="H26" s="1174"/>
      <c r="I26" s="1174"/>
      <c r="J26" s="1330"/>
      <c r="K26" s="1330"/>
      <c r="L26" s="1174"/>
      <c r="M26" s="1174"/>
      <c r="N26" s="1174"/>
      <c r="O26" s="1174"/>
      <c r="Q26" s="1174"/>
      <c r="R26" s="1174"/>
      <c r="S26" s="1174"/>
      <c r="T26" s="1174"/>
      <c r="U26" s="1174"/>
      <c r="V26" s="1174"/>
      <c r="W26" s="1174"/>
      <c r="X26" s="1174"/>
      <c r="Y26" s="1174"/>
      <c r="Z26" s="1174"/>
      <c r="AB26" s="1174"/>
      <c r="AC26" s="1174"/>
    </row>
    <row r="27" spans="1:29" ht="12.75">
      <c r="A27" s="1669" t="s">
        <v>345</v>
      </c>
      <c r="B27" s="1670"/>
      <c r="C27" s="1670"/>
      <c r="D27" s="1670"/>
      <c r="E27" s="1670"/>
      <c r="F27" s="1670"/>
      <c r="G27" s="1670"/>
      <c r="H27" s="1670"/>
      <c r="I27" s="1670"/>
      <c r="J27" s="1670"/>
      <c r="K27" s="1670"/>
      <c r="L27" s="1670"/>
      <c r="M27" s="1670"/>
      <c r="N27" s="1670"/>
      <c r="O27" s="1670"/>
      <c r="P27" s="1671"/>
      <c r="Q27" s="1287"/>
      <c r="R27" s="1286"/>
      <c r="S27" s="1286"/>
      <c r="T27" s="1286"/>
      <c r="U27" s="1286"/>
      <c r="V27" s="1286"/>
      <c r="W27" s="1286"/>
      <c r="X27" s="1286"/>
      <c r="Y27" s="1286"/>
      <c r="Z27" s="1285"/>
      <c r="AA27" s="1284"/>
      <c r="AB27" s="1679" t="s">
        <v>345</v>
      </c>
      <c r="AC27" s="1679" t="s">
        <v>345</v>
      </c>
    </row>
    <row r="28" spans="1:29" ht="15">
      <c r="A28" s="1268"/>
      <c r="B28" s="1687" t="s">
        <v>40</v>
      </c>
      <c r="C28" s="1688"/>
      <c r="D28" s="1688"/>
      <c r="E28" s="1688"/>
      <c r="F28" s="1688"/>
      <c r="G28" s="1688"/>
      <c r="H28" s="1688"/>
      <c r="I28" s="1688"/>
      <c r="J28" s="1688"/>
      <c r="K28" s="1688"/>
      <c r="L28" s="1688"/>
      <c r="M28" s="1688"/>
      <c r="N28" s="1688"/>
      <c r="O28" s="1689"/>
      <c r="P28" s="1278"/>
      <c r="Q28" s="1682" t="s">
        <v>39</v>
      </c>
      <c r="R28" s="1683"/>
      <c r="S28" s="1677"/>
      <c r="T28" s="1677"/>
      <c r="U28" s="1677"/>
      <c r="V28" s="1677"/>
      <c r="W28" s="1677"/>
      <c r="X28" s="1677"/>
      <c r="Y28" s="1677"/>
      <c r="Z28" s="1678"/>
      <c r="AA28" s="1278"/>
      <c r="AB28" s="1680"/>
      <c r="AC28" s="1680"/>
    </row>
    <row r="29" spans="1:29" ht="12.75">
      <c r="A29" s="1277"/>
      <c r="B29" s="1343" t="s">
        <v>185</v>
      </c>
      <c r="C29" s="1275" t="s">
        <v>37</v>
      </c>
      <c r="D29" s="1692" t="s">
        <v>38</v>
      </c>
      <c r="E29" s="1693"/>
      <c r="F29" s="1693"/>
      <c r="G29" s="1693"/>
      <c r="H29" s="1693"/>
      <c r="I29" s="1693"/>
      <c r="J29" s="1693"/>
      <c r="K29" s="1693"/>
      <c r="L29" s="1693"/>
      <c r="M29" s="1693"/>
      <c r="N29" s="1693"/>
      <c r="O29" s="1694"/>
      <c r="P29" s="1269"/>
      <c r="Q29" s="1675" t="s">
        <v>38</v>
      </c>
      <c r="R29" s="1676"/>
      <c r="S29" s="1677"/>
      <c r="T29" s="1677"/>
      <c r="U29" s="1677"/>
      <c r="V29" s="1677"/>
      <c r="W29" s="1677"/>
      <c r="X29" s="1677"/>
      <c r="Y29" s="1677"/>
      <c r="Z29" s="1678"/>
      <c r="AA29" s="1269"/>
      <c r="AB29" s="1680"/>
      <c r="AC29" s="1680"/>
    </row>
    <row r="30" spans="1:29" ht="12.75">
      <c r="A30" s="1268"/>
      <c r="B30" s="1342" t="s">
        <v>186</v>
      </c>
      <c r="C30" s="1266" t="s">
        <v>184</v>
      </c>
      <c r="D30" s="1265"/>
      <c r="E30" s="1264" t="s">
        <v>30</v>
      </c>
      <c r="F30" s="1685">
        <v>610</v>
      </c>
      <c r="G30" s="1303"/>
      <c r="H30" s="1686">
        <v>620</v>
      </c>
      <c r="I30" s="1263"/>
      <c r="J30" s="1686">
        <v>630</v>
      </c>
      <c r="K30" s="1263"/>
      <c r="L30" s="1686">
        <v>640</v>
      </c>
      <c r="M30" s="1382"/>
      <c r="N30" s="1663" t="s">
        <v>28</v>
      </c>
      <c r="O30" s="1690" t="s">
        <v>28</v>
      </c>
      <c r="P30" s="1255"/>
      <c r="Q30" s="1685">
        <v>711</v>
      </c>
      <c r="R30" s="1303"/>
      <c r="S30" s="1686">
        <v>714</v>
      </c>
      <c r="T30" s="1263"/>
      <c r="U30" s="1686">
        <v>716</v>
      </c>
      <c r="V30" s="1263"/>
      <c r="W30" s="1665">
        <v>717</v>
      </c>
      <c r="X30" s="1413"/>
      <c r="Y30" s="1695" t="s">
        <v>28</v>
      </c>
      <c r="Z30" s="1690" t="s">
        <v>28</v>
      </c>
      <c r="AA30" s="1255"/>
      <c r="AB30" s="1680"/>
      <c r="AC30" s="1680"/>
    </row>
    <row r="31" spans="1:29" ht="13.5" thickBot="1">
      <c r="A31" s="1261"/>
      <c r="B31" s="1341"/>
      <c r="C31" s="1259"/>
      <c r="D31" s="1258"/>
      <c r="E31" s="1257"/>
      <c r="F31" s="1668"/>
      <c r="G31" s="1293"/>
      <c r="H31" s="1666"/>
      <c r="I31" s="1256"/>
      <c r="J31" s="1666"/>
      <c r="K31" s="1256"/>
      <c r="L31" s="1666"/>
      <c r="M31" s="1383"/>
      <c r="N31" s="1664"/>
      <c r="O31" s="1691"/>
      <c r="P31" s="1255"/>
      <c r="Q31" s="1668"/>
      <c r="R31" s="1293"/>
      <c r="S31" s="1666"/>
      <c r="T31" s="1256"/>
      <c r="U31" s="1666"/>
      <c r="V31" s="1256"/>
      <c r="W31" s="1666"/>
      <c r="X31" s="1383"/>
      <c r="Y31" s="1665"/>
      <c r="Z31" s="1691"/>
      <c r="AA31" s="1255"/>
      <c r="AB31" s="1681"/>
      <c r="AC31" s="1681"/>
    </row>
    <row r="32" spans="1:29" ht="16.5" thickBot="1" thickTop="1">
      <c r="A32" s="1254">
        <v>1</v>
      </c>
      <c r="B32" s="1381" t="s">
        <v>467</v>
      </c>
      <c r="C32" s="1380"/>
      <c r="D32" s="1379"/>
      <c r="E32" s="1378"/>
      <c r="F32" s="1377">
        <f aca="true" t="shared" si="19" ref="F32:M32">F33+F38+F43</f>
        <v>0</v>
      </c>
      <c r="G32" s="1388">
        <f t="shared" si="19"/>
        <v>0</v>
      </c>
      <c r="H32" s="1377">
        <f t="shared" si="19"/>
        <v>0</v>
      </c>
      <c r="I32" s="1388">
        <f t="shared" si="19"/>
        <v>0</v>
      </c>
      <c r="J32" s="1377">
        <f t="shared" si="19"/>
        <v>400</v>
      </c>
      <c r="K32" s="1388">
        <f t="shared" si="19"/>
        <v>13.277567549624907</v>
      </c>
      <c r="L32" s="1377">
        <f t="shared" si="19"/>
        <v>0</v>
      </c>
      <c r="M32" s="1401">
        <f t="shared" si="19"/>
        <v>0</v>
      </c>
      <c r="N32" s="1386">
        <f aca="true" t="shared" si="20" ref="N32:N47">F32+H32+J32+L32</f>
        <v>400</v>
      </c>
      <c r="O32" s="1408">
        <f>O33+O38+O43</f>
        <v>13.277567549624907</v>
      </c>
      <c r="P32" s="1248"/>
      <c r="Q32" s="1377">
        <f aca="true" t="shared" si="21" ref="Q32:X32">Q33+Q38</f>
        <v>0</v>
      </c>
      <c r="R32" s="1388">
        <f t="shared" si="21"/>
        <v>0</v>
      </c>
      <c r="S32" s="1377">
        <f t="shared" si="21"/>
        <v>0</v>
      </c>
      <c r="T32" s="1388">
        <f t="shared" si="21"/>
        <v>0</v>
      </c>
      <c r="U32" s="1377">
        <f t="shared" si="21"/>
        <v>0</v>
      </c>
      <c r="V32" s="1388">
        <f t="shared" si="21"/>
        <v>0</v>
      </c>
      <c r="W32" s="1377">
        <f>W33+W38+W43</f>
        <v>44251</v>
      </c>
      <c r="X32" s="1388">
        <f t="shared" si="21"/>
        <v>1053.9401181703513</v>
      </c>
      <c r="Y32" s="1414">
        <f aca="true" t="shared" si="22" ref="Y32:Y47">Q32+S32+U32+W32</f>
        <v>44251</v>
      </c>
      <c r="Z32" s="1408">
        <f aca="true" t="shared" si="23" ref="Z32:Z47">R32+T32+V32+X32</f>
        <v>1053.9401181703513</v>
      </c>
      <c r="AA32" s="1248"/>
      <c r="AB32" s="1375">
        <f aca="true" t="shared" si="24" ref="AB32:AB47">N32+Y32</f>
        <v>44651</v>
      </c>
      <c r="AC32" s="1416">
        <f>AC33+AC38+AC43</f>
        <v>1482.1416716457545</v>
      </c>
    </row>
    <row r="33" spans="1:29" ht="13.5" thickTop="1">
      <c r="A33" s="1191">
        <f>A32+1</f>
        <v>2</v>
      </c>
      <c r="B33" s="1234">
        <v>1</v>
      </c>
      <c r="C33" s="1233" t="s">
        <v>196</v>
      </c>
      <c r="D33" s="1232"/>
      <c r="E33" s="1231"/>
      <c r="F33" s="1230">
        <f aca="true" t="shared" si="25" ref="F33:M33">F34</f>
        <v>0</v>
      </c>
      <c r="G33" s="1389">
        <f t="shared" si="25"/>
        <v>0</v>
      </c>
      <c r="H33" s="1229">
        <f t="shared" si="25"/>
        <v>0</v>
      </c>
      <c r="I33" s="1395">
        <f t="shared" si="25"/>
        <v>0</v>
      </c>
      <c r="J33" s="1229">
        <f t="shared" si="25"/>
        <v>370</v>
      </c>
      <c r="K33" s="1395">
        <f t="shared" si="25"/>
        <v>12.281749983403039</v>
      </c>
      <c r="L33" s="1229">
        <f t="shared" si="25"/>
        <v>0</v>
      </c>
      <c r="M33" s="1402">
        <f t="shared" si="25"/>
        <v>0</v>
      </c>
      <c r="N33" s="1385">
        <f t="shared" si="20"/>
        <v>370</v>
      </c>
      <c r="O33" s="1409">
        <f>O34</f>
        <v>12.281749983403039</v>
      </c>
      <c r="P33" s="1203"/>
      <c r="Q33" s="1230">
        <f aca="true" t="shared" si="26" ref="Q33:X33">Q34</f>
        <v>0</v>
      </c>
      <c r="R33" s="1392">
        <f t="shared" si="26"/>
        <v>0</v>
      </c>
      <c r="S33" s="1230">
        <f t="shared" si="26"/>
        <v>0</v>
      </c>
      <c r="T33" s="1392">
        <f t="shared" si="26"/>
        <v>0</v>
      </c>
      <c r="U33" s="1230">
        <f t="shared" si="26"/>
        <v>0</v>
      </c>
      <c r="V33" s="1392">
        <f t="shared" si="26"/>
        <v>0</v>
      </c>
      <c r="W33" s="1230">
        <f t="shared" si="26"/>
        <v>251</v>
      </c>
      <c r="X33" s="1392">
        <f t="shared" si="26"/>
        <v>8.33167363738963</v>
      </c>
      <c r="Y33" s="1340">
        <f t="shared" si="22"/>
        <v>251</v>
      </c>
      <c r="Z33" s="1409">
        <f t="shared" si="23"/>
        <v>8.33167363738963</v>
      </c>
      <c r="AA33" s="1203"/>
      <c r="AB33" s="1339">
        <f t="shared" si="24"/>
        <v>621</v>
      </c>
      <c r="AC33" s="1417">
        <f aca="true" t="shared" si="27" ref="AC33:AC47">O33+Z33</f>
        <v>20.613423620792666</v>
      </c>
    </row>
    <row r="34" spans="1:29" ht="12.75">
      <c r="A34" s="1191">
        <f>A33+1</f>
        <v>3</v>
      </c>
      <c r="B34" s="1239"/>
      <c r="C34" s="1238" t="s">
        <v>195</v>
      </c>
      <c r="D34" s="1199" t="s">
        <v>196</v>
      </c>
      <c r="E34" s="1387"/>
      <c r="F34" s="1196">
        <f aca="true" t="shared" si="28" ref="F34:M34">SUM(F35:F37)</f>
        <v>0</v>
      </c>
      <c r="G34" s="1390">
        <f t="shared" si="28"/>
        <v>0</v>
      </c>
      <c r="H34" s="1195">
        <f t="shared" si="28"/>
        <v>0</v>
      </c>
      <c r="I34" s="1396">
        <f t="shared" si="28"/>
        <v>0</v>
      </c>
      <c r="J34" s="1195">
        <f t="shared" si="28"/>
        <v>370</v>
      </c>
      <c r="K34" s="1396">
        <f t="shared" si="28"/>
        <v>12.281749983403039</v>
      </c>
      <c r="L34" s="1195">
        <f t="shared" si="28"/>
        <v>0</v>
      </c>
      <c r="M34" s="1403">
        <f t="shared" si="28"/>
        <v>0</v>
      </c>
      <c r="N34" s="1194">
        <f t="shared" si="20"/>
        <v>370</v>
      </c>
      <c r="O34" s="1410">
        <f>SUM(O35:O37)</f>
        <v>12.281749983403039</v>
      </c>
      <c r="P34" s="1193"/>
      <c r="Q34" s="1196">
        <f>SUM(Q36:Q37)</f>
        <v>0</v>
      </c>
      <c r="R34" s="1393">
        <f aca="true" t="shared" si="29" ref="R34:X34">SUM(R36:R37)</f>
        <v>0</v>
      </c>
      <c r="S34" s="1196">
        <f t="shared" si="29"/>
        <v>0</v>
      </c>
      <c r="T34" s="1393">
        <f t="shared" si="29"/>
        <v>0</v>
      </c>
      <c r="U34" s="1196">
        <f t="shared" si="29"/>
        <v>0</v>
      </c>
      <c r="V34" s="1393">
        <f t="shared" si="29"/>
        <v>0</v>
      </c>
      <c r="W34" s="1196">
        <f t="shared" si="29"/>
        <v>251</v>
      </c>
      <c r="X34" s="1393">
        <f t="shared" si="29"/>
        <v>8.33167363738963</v>
      </c>
      <c r="Y34" s="1195">
        <f t="shared" si="22"/>
        <v>251</v>
      </c>
      <c r="Z34" s="1410">
        <f t="shared" si="23"/>
        <v>8.33167363738963</v>
      </c>
      <c r="AA34" s="1193"/>
      <c r="AB34" s="1192">
        <f t="shared" si="24"/>
        <v>621</v>
      </c>
      <c r="AC34" s="1418">
        <f t="shared" si="27"/>
        <v>20.613423620792666</v>
      </c>
    </row>
    <row r="35" spans="1:29" ht="12.75">
      <c r="A35" s="1191">
        <v>4</v>
      </c>
      <c r="B35" s="1201"/>
      <c r="C35" s="1240"/>
      <c r="D35" s="1245" t="s">
        <v>32</v>
      </c>
      <c r="E35" s="1374" t="s">
        <v>458</v>
      </c>
      <c r="F35" s="1225"/>
      <c r="G35" s="1391">
        <f>F35/30.126</f>
        <v>0</v>
      </c>
      <c r="H35" s="1223"/>
      <c r="I35" s="1397">
        <f>H35/30.126</f>
        <v>0</v>
      </c>
      <c r="J35" s="1244">
        <v>70</v>
      </c>
      <c r="K35" s="1399">
        <f>J35/30.126</f>
        <v>2.323574321184359</v>
      </c>
      <c r="L35" s="1224"/>
      <c r="M35" s="1404">
        <f>L35/30.126</f>
        <v>0</v>
      </c>
      <c r="N35" s="1183">
        <f t="shared" si="20"/>
        <v>70</v>
      </c>
      <c r="O35" s="1411">
        <f>G35+I35+K35+M35</f>
        <v>2.323574321184359</v>
      </c>
      <c r="P35" s="1182"/>
      <c r="Q35" s="1215"/>
      <c r="R35" s="1394"/>
      <c r="S35" s="1210"/>
      <c r="T35" s="1398"/>
      <c r="U35" s="1210"/>
      <c r="V35" s="1398"/>
      <c r="W35" s="1210"/>
      <c r="X35" s="1407">
        <f>W35/30.126</f>
        <v>0</v>
      </c>
      <c r="Y35" s="1184">
        <f t="shared" si="22"/>
        <v>0</v>
      </c>
      <c r="Z35" s="1415">
        <f t="shared" si="23"/>
        <v>0</v>
      </c>
      <c r="AA35" s="1182"/>
      <c r="AB35" s="1355">
        <f t="shared" si="24"/>
        <v>70</v>
      </c>
      <c r="AC35" s="1419">
        <f t="shared" si="27"/>
        <v>2.323574321184359</v>
      </c>
    </row>
    <row r="36" spans="1:29" ht="12.75">
      <c r="A36" s="1191">
        <v>5</v>
      </c>
      <c r="B36" s="1201"/>
      <c r="C36" s="1240"/>
      <c r="D36" s="1373" t="s">
        <v>34</v>
      </c>
      <c r="E36" s="1372" t="s">
        <v>457</v>
      </c>
      <c r="F36" s="1371"/>
      <c r="G36" s="1391">
        <f>F36/30.126</f>
        <v>0</v>
      </c>
      <c r="H36" s="1370"/>
      <c r="I36" s="1397">
        <f>H36/30.126</f>
        <v>0</v>
      </c>
      <c r="J36" s="1369">
        <v>300</v>
      </c>
      <c r="K36" s="1399">
        <f>J36/30.126</f>
        <v>9.95817566221868</v>
      </c>
      <c r="L36" s="1368"/>
      <c r="M36" s="1404">
        <f>L36/30.126</f>
        <v>0</v>
      </c>
      <c r="N36" s="1183">
        <f t="shared" si="20"/>
        <v>300</v>
      </c>
      <c r="O36" s="1411">
        <f>G36+I36+K36+M36</f>
        <v>9.95817566221868</v>
      </c>
      <c r="P36" s="1359"/>
      <c r="Q36" s="1358"/>
      <c r="R36" s="1421"/>
      <c r="S36" s="1357"/>
      <c r="T36" s="1422"/>
      <c r="U36" s="1357"/>
      <c r="V36" s="1422"/>
      <c r="W36" s="1357"/>
      <c r="X36" s="1407">
        <f>W36/30.126</f>
        <v>0</v>
      </c>
      <c r="Y36" s="1184">
        <f t="shared" si="22"/>
        <v>0</v>
      </c>
      <c r="Z36" s="1415">
        <f t="shared" si="23"/>
        <v>0</v>
      </c>
      <c r="AA36" s="1359"/>
      <c r="AB36" s="1355">
        <f t="shared" si="24"/>
        <v>300</v>
      </c>
      <c r="AC36" s="1419">
        <f t="shared" si="27"/>
        <v>9.95817566221868</v>
      </c>
    </row>
    <row r="37" spans="1:29" ht="12.75">
      <c r="A37" s="1191">
        <v>6</v>
      </c>
      <c r="B37" s="1367"/>
      <c r="C37" s="1366"/>
      <c r="D37" s="1365" t="s">
        <v>193</v>
      </c>
      <c r="E37" s="1364" t="s">
        <v>459</v>
      </c>
      <c r="F37" s="1363"/>
      <c r="G37" s="1391">
        <f>F37/30.126</f>
        <v>0</v>
      </c>
      <c r="H37" s="1362"/>
      <c r="I37" s="1397">
        <f>H37/30.126</f>
        <v>0</v>
      </c>
      <c r="J37" s="1361"/>
      <c r="K37" s="1399">
        <f>J37/30.126</f>
        <v>0</v>
      </c>
      <c r="L37" s="1360"/>
      <c r="M37" s="1404">
        <f>L37/30.126</f>
        <v>0</v>
      </c>
      <c r="N37" s="1183">
        <f t="shared" si="20"/>
        <v>0</v>
      </c>
      <c r="O37" s="1411">
        <f>G37+I37+K37+M37</f>
        <v>0</v>
      </c>
      <c r="P37" s="1359"/>
      <c r="Q37" s="1358"/>
      <c r="R37" s="1421"/>
      <c r="S37" s="1357"/>
      <c r="T37" s="1422"/>
      <c r="U37" s="1357"/>
      <c r="V37" s="1422"/>
      <c r="W37" s="1356">
        <v>251</v>
      </c>
      <c r="X37" s="1407">
        <f>W37/30.126</f>
        <v>8.33167363738963</v>
      </c>
      <c r="Y37" s="1184">
        <f t="shared" si="22"/>
        <v>251</v>
      </c>
      <c r="Z37" s="1415">
        <f t="shared" si="23"/>
        <v>8.33167363738963</v>
      </c>
      <c r="AA37" s="1182"/>
      <c r="AB37" s="1355">
        <f t="shared" si="24"/>
        <v>251</v>
      </c>
      <c r="AC37" s="1419">
        <f t="shared" si="27"/>
        <v>8.33167363738963</v>
      </c>
    </row>
    <row r="38" spans="1:29" ht="12.75">
      <c r="A38" s="1191">
        <v>7</v>
      </c>
      <c r="B38" s="1234">
        <v>2</v>
      </c>
      <c r="C38" s="1233" t="s">
        <v>5</v>
      </c>
      <c r="D38" s="1232"/>
      <c r="E38" s="1231"/>
      <c r="F38" s="1230">
        <f aca="true" t="shared" si="30" ref="F38:M38">F39</f>
        <v>0</v>
      </c>
      <c r="G38" s="1392">
        <f t="shared" si="30"/>
        <v>0</v>
      </c>
      <c r="H38" s="1230">
        <f t="shared" si="30"/>
        <v>0</v>
      </c>
      <c r="I38" s="1392">
        <f t="shared" si="30"/>
        <v>0</v>
      </c>
      <c r="J38" s="1230">
        <f t="shared" si="30"/>
        <v>0</v>
      </c>
      <c r="K38" s="1392">
        <f t="shared" si="30"/>
        <v>0</v>
      </c>
      <c r="L38" s="1230">
        <f t="shared" si="30"/>
        <v>0</v>
      </c>
      <c r="M38" s="1405">
        <f t="shared" si="30"/>
        <v>0</v>
      </c>
      <c r="N38" s="1219">
        <f t="shared" si="20"/>
        <v>0</v>
      </c>
      <c r="O38" s="1412">
        <f>O39</f>
        <v>0</v>
      </c>
      <c r="P38" s="1203"/>
      <c r="Q38" s="1230">
        <f aca="true" t="shared" si="31" ref="Q38:X38">Q39</f>
        <v>0</v>
      </c>
      <c r="R38" s="1392">
        <f t="shared" si="31"/>
        <v>0</v>
      </c>
      <c r="S38" s="1230">
        <f t="shared" si="31"/>
        <v>0</v>
      </c>
      <c r="T38" s="1392">
        <f t="shared" si="31"/>
        <v>0</v>
      </c>
      <c r="U38" s="1230">
        <f t="shared" si="31"/>
        <v>0</v>
      </c>
      <c r="V38" s="1392">
        <f t="shared" si="31"/>
        <v>0</v>
      </c>
      <c r="W38" s="1230">
        <f t="shared" si="31"/>
        <v>31500</v>
      </c>
      <c r="X38" s="1392">
        <f t="shared" si="31"/>
        <v>1045.6084445329616</v>
      </c>
      <c r="Y38" s="1220">
        <f t="shared" si="22"/>
        <v>31500</v>
      </c>
      <c r="Z38" s="1409">
        <f t="shared" si="23"/>
        <v>1045.6084445329616</v>
      </c>
      <c r="AA38" s="1336"/>
      <c r="AB38" s="1339">
        <f t="shared" si="24"/>
        <v>31500</v>
      </c>
      <c r="AC38" s="1417">
        <f t="shared" si="27"/>
        <v>1045.6084445329616</v>
      </c>
    </row>
    <row r="39" spans="1:29" ht="12.75">
      <c r="A39" s="1191">
        <f>A38+1</f>
        <v>8</v>
      </c>
      <c r="B39" s="1239"/>
      <c r="C39" s="1338" t="s">
        <v>11</v>
      </c>
      <c r="D39" s="1199" t="s">
        <v>20</v>
      </c>
      <c r="E39" s="1198"/>
      <c r="F39" s="1196">
        <f aca="true" t="shared" si="32" ref="F39:M39">SUM(F40:F42)</f>
        <v>0</v>
      </c>
      <c r="G39" s="1393">
        <f t="shared" si="32"/>
        <v>0</v>
      </c>
      <c r="H39" s="1196">
        <f t="shared" si="32"/>
        <v>0</v>
      </c>
      <c r="I39" s="1393">
        <f t="shared" si="32"/>
        <v>0</v>
      </c>
      <c r="J39" s="1196">
        <f t="shared" si="32"/>
        <v>0</v>
      </c>
      <c r="K39" s="1393">
        <f t="shared" si="32"/>
        <v>0</v>
      </c>
      <c r="L39" s="1196">
        <f t="shared" si="32"/>
        <v>0</v>
      </c>
      <c r="M39" s="1406">
        <f t="shared" si="32"/>
        <v>0</v>
      </c>
      <c r="N39" s="1384">
        <f t="shared" si="20"/>
        <v>0</v>
      </c>
      <c r="O39" s="1410">
        <f>SUM(O40:O42)</f>
        <v>0</v>
      </c>
      <c r="P39" s="1193"/>
      <c r="Q39" s="1196">
        <f aca="true" t="shared" si="33" ref="Q39:X39">SUM(Q40:Q42)</f>
        <v>0</v>
      </c>
      <c r="R39" s="1393">
        <f t="shared" si="33"/>
        <v>0</v>
      </c>
      <c r="S39" s="1196">
        <f t="shared" si="33"/>
        <v>0</v>
      </c>
      <c r="T39" s="1393">
        <f t="shared" si="33"/>
        <v>0</v>
      </c>
      <c r="U39" s="1196">
        <f t="shared" si="33"/>
        <v>0</v>
      </c>
      <c r="V39" s="1393">
        <f t="shared" si="33"/>
        <v>0</v>
      </c>
      <c r="W39" s="1196">
        <f t="shared" si="33"/>
        <v>31500</v>
      </c>
      <c r="X39" s="1393">
        <f t="shared" si="33"/>
        <v>1045.6084445329616</v>
      </c>
      <c r="Y39" s="1195">
        <f t="shared" si="22"/>
        <v>31500</v>
      </c>
      <c r="Z39" s="1410">
        <f t="shared" si="23"/>
        <v>1045.6084445329616</v>
      </c>
      <c r="AA39" s="1337"/>
      <c r="AB39" s="1192">
        <f t="shared" si="24"/>
        <v>31500</v>
      </c>
      <c r="AC39" s="1418">
        <f t="shared" si="27"/>
        <v>1045.6084445329616</v>
      </c>
    </row>
    <row r="40" spans="1:29" ht="12.75">
      <c r="A40" s="1191">
        <f>A39+1</f>
        <v>9</v>
      </c>
      <c r="B40" s="1217"/>
      <c r="C40" s="1226"/>
      <c r="D40" s="1216" t="s">
        <v>31</v>
      </c>
      <c r="E40" s="1212" t="s">
        <v>460</v>
      </c>
      <c r="F40" s="1186"/>
      <c r="G40" s="1394">
        <f>F40/30.126</f>
        <v>0</v>
      </c>
      <c r="H40" s="1210"/>
      <c r="I40" s="1398">
        <f>H40/30.126</f>
        <v>0</v>
      </c>
      <c r="J40" s="1211"/>
      <c r="K40" s="1400">
        <f>J40/30.126</f>
        <v>0</v>
      </c>
      <c r="L40" s="1214"/>
      <c r="M40" s="1407">
        <f>L40/30.126</f>
        <v>0</v>
      </c>
      <c r="N40" s="1183">
        <f t="shared" si="20"/>
        <v>0</v>
      </c>
      <c r="O40" s="1411">
        <f>G40+I40+K40+M40</f>
        <v>0</v>
      </c>
      <c r="P40" s="1182"/>
      <c r="Q40" s="1215"/>
      <c r="R40" s="1394"/>
      <c r="S40" s="1210"/>
      <c r="T40" s="1398"/>
      <c r="U40" s="1210"/>
      <c r="V40" s="1398"/>
      <c r="W40" s="1210">
        <v>1000</v>
      </c>
      <c r="X40" s="1407">
        <f>W40/30.126</f>
        <v>33.19391887406227</v>
      </c>
      <c r="Y40" s="1184">
        <f t="shared" si="22"/>
        <v>1000</v>
      </c>
      <c r="Z40" s="1415">
        <f t="shared" si="23"/>
        <v>33.19391887406227</v>
      </c>
      <c r="AA40" s="1335"/>
      <c r="AB40" s="1334">
        <f t="shared" si="24"/>
        <v>1000</v>
      </c>
      <c r="AC40" s="1420">
        <f t="shared" si="27"/>
        <v>33.19391887406227</v>
      </c>
    </row>
    <row r="41" spans="1:29" ht="12.75">
      <c r="A41" s="1191">
        <f>A40+1</f>
        <v>10</v>
      </c>
      <c r="B41" s="1217"/>
      <c r="C41" s="1226"/>
      <c r="D41" s="1216" t="s">
        <v>32</v>
      </c>
      <c r="E41" s="1212" t="s">
        <v>471</v>
      </c>
      <c r="F41" s="1186"/>
      <c r="G41" s="1394">
        <f>F41/30.126</f>
        <v>0</v>
      </c>
      <c r="H41" s="1214"/>
      <c r="I41" s="1398">
        <f>H41/30.126</f>
        <v>0</v>
      </c>
      <c r="J41" s="1296"/>
      <c r="K41" s="1400">
        <f>J41/30.126</f>
        <v>0</v>
      </c>
      <c r="L41" s="1214"/>
      <c r="M41" s="1407">
        <f>L41/30.126</f>
        <v>0</v>
      </c>
      <c r="N41" s="1183">
        <f t="shared" si="20"/>
        <v>0</v>
      </c>
      <c r="O41" s="1411">
        <f>G41+I41+K41+M41</f>
        <v>0</v>
      </c>
      <c r="P41" s="1182"/>
      <c r="Q41" s="1215"/>
      <c r="R41" s="1394"/>
      <c r="S41" s="1214"/>
      <c r="T41" s="1394"/>
      <c r="U41" s="1214"/>
      <c r="V41" s="1394"/>
      <c r="W41" s="1210">
        <v>30500</v>
      </c>
      <c r="X41" s="1407">
        <f>W41/30.126</f>
        <v>1012.4145256588993</v>
      </c>
      <c r="Y41" s="1184">
        <f t="shared" si="22"/>
        <v>30500</v>
      </c>
      <c r="Z41" s="1415">
        <f t="shared" si="23"/>
        <v>1012.4145256588993</v>
      </c>
      <c r="AA41" s="1335"/>
      <c r="AB41" s="1334">
        <f t="shared" si="24"/>
        <v>30500</v>
      </c>
      <c r="AC41" s="1420">
        <f t="shared" si="27"/>
        <v>1012.4145256588993</v>
      </c>
    </row>
    <row r="42" spans="1:29" ht="12.75">
      <c r="A42" s="1191">
        <f>A41+1</f>
        <v>11</v>
      </c>
      <c r="B42" s="1217"/>
      <c r="C42" s="1189"/>
      <c r="D42" s="1216" t="s">
        <v>33</v>
      </c>
      <c r="E42" s="1212" t="s">
        <v>455</v>
      </c>
      <c r="F42" s="1186"/>
      <c r="G42" s="1311">
        <f>F42/30.126</f>
        <v>0</v>
      </c>
      <c r="H42" s="1185"/>
      <c r="I42" s="1312">
        <f>H42/30.126</f>
        <v>0</v>
      </c>
      <c r="J42" s="1295"/>
      <c r="K42" s="1313">
        <f>J42/30.126</f>
        <v>0</v>
      </c>
      <c r="L42" s="1185"/>
      <c r="M42" s="1314">
        <f>L42/30.126</f>
        <v>0</v>
      </c>
      <c r="N42" s="1183">
        <f t="shared" si="20"/>
        <v>0</v>
      </c>
      <c r="O42" s="1411">
        <f>G42+I42+K42+M42</f>
        <v>0</v>
      </c>
      <c r="P42" s="1302"/>
      <c r="Q42" s="1186"/>
      <c r="R42" s="1311"/>
      <c r="S42" s="1185"/>
      <c r="T42" s="1311"/>
      <c r="U42" s="1185"/>
      <c r="V42" s="1311"/>
      <c r="W42" s="1184"/>
      <c r="X42" s="1407">
        <f>W42/30.126</f>
        <v>0</v>
      </c>
      <c r="Y42" s="1184">
        <f t="shared" si="22"/>
        <v>0</v>
      </c>
      <c r="Z42" s="1315">
        <f t="shared" si="23"/>
        <v>0</v>
      </c>
      <c r="AA42" s="1335"/>
      <c r="AB42" s="1334">
        <f t="shared" si="24"/>
        <v>0</v>
      </c>
      <c r="AC42" s="1420">
        <f t="shared" si="27"/>
        <v>0</v>
      </c>
    </row>
    <row r="43" spans="1:29" ht="12.75">
      <c r="A43" s="1191">
        <v>7</v>
      </c>
      <c r="B43" s="1234">
        <v>2</v>
      </c>
      <c r="C43" s="1233" t="s">
        <v>462</v>
      </c>
      <c r="D43" s="1232"/>
      <c r="E43" s="1231"/>
      <c r="F43" s="1230">
        <f aca="true" t="shared" si="34" ref="F43:M43">F44</f>
        <v>0</v>
      </c>
      <c r="G43" s="1392">
        <f t="shared" si="34"/>
        <v>0</v>
      </c>
      <c r="H43" s="1230">
        <f t="shared" si="34"/>
        <v>0</v>
      </c>
      <c r="I43" s="1392">
        <f t="shared" si="34"/>
        <v>0</v>
      </c>
      <c r="J43" s="1230">
        <f t="shared" si="34"/>
        <v>30</v>
      </c>
      <c r="K43" s="1392">
        <f t="shared" si="34"/>
        <v>0.9958175662218681</v>
      </c>
      <c r="L43" s="1230">
        <f t="shared" si="34"/>
        <v>0</v>
      </c>
      <c r="M43" s="1405">
        <f t="shared" si="34"/>
        <v>0</v>
      </c>
      <c r="N43" s="1219">
        <f t="shared" si="20"/>
        <v>30</v>
      </c>
      <c r="O43" s="1412">
        <f>O44</f>
        <v>0.9958175662218681</v>
      </c>
      <c r="P43" s="1203"/>
      <c r="Q43" s="1230">
        <f aca="true" t="shared" si="35" ref="Q43:X43">Q44</f>
        <v>0</v>
      </c>
      <c r="R43" s="1392">
        <f t="shared" si="35"/>
        <v>0</v>
      </c>
      <c r="S43" s="1230">
        <f t="shared" si="35"/>
        <v>0</v>
      </c>
      <c r="T43" s="1392">
        <f t="shared" si="35"/>
        <v>0</v>
      </c>
      <c r="U43" s="1230">
        <f t="shared" si="35"/>
        <v>0</v>
      </c>
      <c r="V43" s="1392">
        <f t="shared" si="35"/>
        <v>0</v>
      </c>
      <c r="W43" s="1230">
        <f t="shared" si="35"/>
        <v>12500</v>
      </c>
      <c r="X43" s="1392">
        <f t="shared" si="35"/>
        <v>414.92398592577837</v>
      </c>
      <c r="Y43" s="1220">
        <f t="shared" si="22"/>
        <v>12500</v>
      </c>
      <c r="Z43" s="1409">
        <f t="shared" si="23"/>
        <v>414.92398592577837</v>
      </c>
      <c r="AA43" s="1336"/>
      <c r="AB43" s="1339">
        <f t="shared" si="24"/>
        <v>12530</v>
      </c>
      <c r="AC43" s="1417">
        <f t="shared" si="27"/>
        <v>415.91980349200026</v>
      </c>
    </row>
    <row r="44" spans="1:29" ht="12.75">
      <c r="A44" s="1191">
        <f>A43+1</f>
        <v>8</v>
      </c>
      <c r="B44" s="1239"/>
      <c r="C44" s="1338" t="s">
        <v>461</v>
      </c>
      <c r="D44" s="1199" t="s">
        <v>462</v>
      </c>
      <c r="E44" s="1198"/>
      <c r="F44" s="1196">
        <f aca="true" t="shared" si="36" ref="F44:M44">SUM(F45:F47)</f>
        <v>0</v>
      </c>
      <c r="G44" s="1393">
        <f t="shared" si="36"/>
        <v>0</v>
      </c>
      <c r="H44" s="1196">
        <f t="shared" si="36"/>
        <v>0</v>
      </c>
      <c r="I44" s="1393">
        <f t="shared" si="36"/>
        <v>0</v>
      </c>
      <c r="J44" s="1196">
        <f t="shared" si="36"/>
        <v>30</v>
      </c>
      <c r="K44" s="1393">
        <f t="shared" si="36"/>
        <v>0.9958175662218681</v>
      </c>
      <c r="L44" s="1196">
        <f t="shared" si="36"/>
        <v>0</v>
      </c>
      <c r="M44" s="1406">
        <f t="shared" si="36"/>
        <v>0</v>
      </c>
      <c r="N44" s="1384">
        <f t="shared" si="20"/>
        <v>30</v>
      </c>
      <c r="O44" s="1410">
        <f>SUM(O45:O47)</f>
        <v>0.9958175662218681</v>
      </c>
      <c r="P44" s="1193"/>
      <c r="Q44" s="1196">
        <f aca="true" t="shared" si="37" ref="Q44:X44">SUM(Q45:Q47)</f>
        <v>0</v>
      </c>
      <c r="R44" s="1393">
        <f t="shared" si="37"/>
        <v>0</v>
      </c>
      <c r="S44" s="1196">
        <f t="shared" si="37"/>
        <v>0</v>
      </c>
      <c r="T44" s="1393">
        <f t="shared" si="37"/>
        <v>0</v>
      </c>
      <c r="U44" s="1196">
        <f t="shared" si="37"/>
        <v>0</v>
      </c>
      <c r="V44" s="1393">
        <f t="shared" si="37"/>
        <v>0</v>
      </c>
      <c r="W44" s="1196">
        <f t="shared" si="37"/>
        <v>12500</v>
      </c>
      <c r="X44" s="1393">
        <f t="shared" si="37"/>
        <v>414.92398592577837</v>
      </c>
      <c r="Y44" s="1195">
        <f t="shared" si="22"/>
        <v>12500</v>
      </c>
      <c r="Z44" s="1410">
        <f t="shared" si="23"/>
        <v>414.92398592577837</v>
      </c>
      <c r="AA44" s="1337"/>
      <c r="AB44" s="1192">
        <f t="shared" si="24"/>
        <v>12530</v>
      </c>
      <c r="AC44" s="1418">
        <f t="shared" si="27"/>
        <v>415.91980349200026</v>
      </c>
    </row>
    <row r="45" spans="1:29" ht="12.75">
      <c r="A45" s="1191">
        <f>A44+1</f>
        <v>9</v>
      </c>
      <c r="B45" s="1217"/>
      <c r="C45" s="1226"/>
      <c r="D45" s="1216" t="s">
        <v>31</v>
      </c>
      <c r="E45" s="1212" t="s">
        <v>463</v>
      </c>
      <c r="F45" s="1186"/>
      <c r="G45" s="1394">
        <f>F45/30.126</f>
        <v>0</v>
      </c>
      <c r="H45" s="1210"/>
      <c r="I45" s="1398">
        <f>H45/30.126</f>
        <v>0</v>
      </c>
      <c r="J45" s="1211">
        <v>30</v>
      </c>
      <c r="K45" s="1400">
        <f>J45/30.126</f>
        <v>0.9958175662218681</v>
      </c>
      <c r="L45" s="1214"/>
      <c r="M45" s="1407">
        <f>L45/30.126</f>
        <v>0</v>
      </c>
      <c r="N45" s="1183">
        <f t="shared" si="20"/>
        <v>30</v>
      </c>
      <c r="O45" s="1411">
        <f>G45+I45+K45+M45</f>
        <v>0.9958175662218681</v>
      </c>
      <c r="P45" s="1182"/>
      <c r="Q45" s="1215"/>
      <c r="R45" s="1394"/>
      <c r="S45" s="1210"/>
      <c r="T45" s="1398"/>
      <c r="U45" s="1210"/>
      <c r="V45" s="1398"/>
      <c r="W45" s="1210"/>
      <c r="X45" s="1407">
        <f>W45/30.126</f>
        <v>0</v>
      </c>
      <c r="Y45" s="1184">
        <f t="shared" si="22"/>
        <v>0</v>
      </c>
      <c r="Z45" s="1415">
        <f t="shared" si="23"/>
        <v>0</v>
      </c>
      <c r="AA45" s="1335"/>
      <c r="AB45" s="1334">
        <f t="shared" si="24"/>
        <v>30</v>
      </c>
      <c r="AC45" s="1420">
        <f t="shared" si="27"/>
        <v>0.9958175662218681</v>
      </c>
    </row>
    <row r="46" spans="1:29" ht="12.75">
      <c r="A46" s="1191">
        <f>A45+1</f>
        <v>10</v>
      </c>
      <c r="B46" s="1217"/>
      <c r="C46" s="1226"/>
      <c r="D46" s="1216" t="s">
        <v>32</v>
      </c>
      <c r="E46" s="1212" t="s">
        <v>464</v>
      </c>
      <c r="F46" s="1186"/>
      <c r="G46" s="1394">
        <f>F46/30.126</f>
        <v>0</v>
      </c>
      <c r="H46" s="1214"/>
      <c r="I46" s="1398">
        <f>H46/30.126</f>
        <v>0</v>
      </c>
      <c r="J46" s="1296"/>
      <c r="K46" s="1400">
        <f>J46/30.126</f>
        <v>0</v>
      </c>
      <c r="L46" s="1214"/>
      <c r="M46" s="1407">
        <f>L46/30.126</f>
        <v>0</v>
      </c>
      <c r="N46" s="1183">
        <f t="shared" si="20"/>
        <v>0</v>
      </c>
      <c r="O46" s="1411">
        <f>G46+I46+K46+M46</f>
        <v>0</v>
      </c>
      <c r="P46" s="1182"/>
      <c r="Q46" s="1215"/>
      <c r="R46" s="1394"/>
      <c r="S46" s="1214"/>
      <c r="T46" s="1394"/>
      <c r="U46" s="1214"/>
      <c r="V46" s="1394"/>
      <c r="W46" s="1210">
        <v>10000</v>
      </c>
      <c r="X46" s="1407">
        <f>W46/30.126</f>
        <v>331.9391887406227</v>
      </c>
      <c r="Y46" s="1184">
        <f t="shared" si="22"/>
        <v>10000</v>
      </c>
      <c r="Z46" s="1415">
        <f t="shared" si="23"/>
        <v>331.9391887406227</v>
      </c>
      <c r="AA46" s="1335"/>
      <c r="AB46" s="1334">
        <f t="shared" si="24"/>
        <v>10000</v>
      </c>
      <c r="AC46" s="1420">
        <f t="shared" si="27"/>
        <v>331.9391887406227</v>
      </c>
    </row>
    <row r="47" spans="1:29" ht="12.75">
      <c r="A47" s="1191">
        <f>A46+1</f>
        <v>11</v>
      </c>
      <c r="B47" s="1217"/>
      <c r="C47" s="1189"/>
      <c r="D47" s="1216" t="s">
        <v>33</v>
      </c>
      <c r="E47" s="1212" t="s">
        <v>465</v>
      </c>
      <c r="F47" s="1186"/>
      <c r="G47" s="1311">
        <f>F47/30.126</f>
        <v>0</v>
      </c>
      <c r="H47" s="1185"/>
      <c r="I47" s="1312">
        <f>H47/30.126</f>
        <v>0</v>
      </c>
      <c r="J47" s="1295"/>
      <c r="K47" s="1313">
        <f>J47/30.126</f>
        <v>0</v>
      </c>
      <c r="L47" s="1185"/>
      <c r="M47" s="1314">
        <f>L47/30.126</f>
        <v>0</v>
      </c>
      <c r="N47" s="1183">
        <f t="shared" si="20"/>
        <v>0</v>
      </c>
      <c r="O47" s="1411">
        <f>G47+I47+K47+M47</f>
        <v>0</v>
      </c>
      <c r="P47" s="1302"/>
      <c r="Q47" s="1186"/>
      <c r="R47" s="1311"/>
      <c r="S47" s="1185"/>
      <c r="T47" s="1311"/>
      <c r="U47" s="1185"/>
      <c r="V47" s="1311"/>
      <c r="W47" s="1184">
        <v>2500</v>
      </c>
      <c r="X47" s="1423">
        <f>W47/30.126</f>
        <v>82.98479718515567</v>
      </c>
      <c r="Y47" s="1184">
        <f t="shared" si="22"/>
        <v>2500</v>
      </c>
      <c r="Z47" s="1315">
        <f t="shared" si="23"/>
        <v>82.98479718515567</v>
      </c>
      <c r="AA47" s="1424"/>
      <c r="AB47" s="1334">
        <f t="shared" si="24"/>
        <v>2500</v>
      </c>
      <c r="AC47" s="1420">
        <f t="shared" si="27"/>
        <v>82.98479718515567</v>
      </c>
    </row>
    <row r="49" ht="13.5" thickBot="1"/>
    <row r="50" spans="1:29" ht="12.75">
      <c r="A50" s="1669" t="s">
        <v>346</v>
      </c>
      <c r="B50" s="1670"/>
      <c r="C50" s="1670"/>
      <c r="D50" s="1670"/>
      <c r="E50" s="1670"/>
      <c r="F50" s="1670"/>
      <c r="G50" s="1670"/>
      <c r="H50" s="1670"/>
      <c r="I50" s="1670"/>
      <c r="J50" s="1670"/>
      <c r="K50" s="1670"/>
      <c r="L50" s="1670"/>
      <c r="M50" s="1670"/>
      <c r="N50" s="1670"/>
      <c r="O50" s="1670"/>
      <c r="P50" s="1671"/>
      <c r="Q50" s="1287"/>
      <c r="R50" s="1286"/>
      <c r="S50" s="1286"/>
      <c r="T50" s="1286"/>
      <c r="U50" s="1286"/>
      <c r="V50" s="1286"/>
      <c r="W50" s="1286"/>
      <c r="X50" s="1286"/>
      <c r="Y50" s="1286"/>
      <c r="Z50" s="1285"/>
      <c r="AA50" s="1284"/>
      <c r="AB50" s="1679" t="s">
        <v>346</v>
      </c>
      <c r="AC50" s="1679" t="s">
        <v>346</v>
      </c>
    </row>
    <row r="51" spans="1:29" ht="15">
      <c r="A51" s="1268"/>
      <c r="B51" s="1687" t="s">
        <v>40</v>
      </c>
      <c r="C51" s="1688"/>
      <c r="D51" s="1688"/>
      <c r="E51" s="1688"/>
      <c r="F51" s="1688"/>
      <c r="G51" s="1688"/>
      <c r="H51" s="1688"/>
      <c r="I51" s="1688"/>
      <c r="J51" s="1688"/>
      <c r="K51" s="1688"/>
      <c r="L51" s="1688"/>
      <c r="M51" s="1688"/>
      <c r="N51" s="1688"/>
      <c r="O51" s="1689"/>
      <c r="P51" s="1278"/>
      <c r="Q51" s="1682" t="s">
        <v>39</v>
      </c>
      <c r="R51" s="1683"/>
      <c r="S51" s="1677"/>
      <c r="T51" s="1677"/>
      <c r="U51" s="1677"/>
      <c r="V51" s="1677"/>
      <c r="W51" s="1677"/>
      <c r="X51" s="1677"/>
      <c r="Y51" s="1677"/>
      <c r="Z51" s="1678"/>
      <c r="AA51" s="1278"/>
      <c r="AB51" s="1680"/>
      <c r="AC51" s="1680"/>
    </row>
    <row r="52" spans="1:29" ht="12.75">
      <c r="A52" s="1277"/>
      <c r="B52" s="1343" t="s">
        <v>185</v>
      </c>
      <c r="C52" s="1275" t="s">
        <v>37</v>
      </c>
      <c r="D52" s="1692" t="s">
        <v>38</v>
      </c>
      <c r="E52" s="1693"/>
      <c r="F52" s="1693"/>
      <c r="G52" s="1693"/>
      <c r="H52" s="1693"/>
      <c r="I52" s="1693"/>
      <c r="J52" s="1693"/>
      <c r="K52" s="1693"/>
      <c r="L52" s="1693"/>
      <c r="M52" s="1693"/>
      <c r="N52" s="1693"/>
      <c r="O52" s="1694"/>
      <c r="P52" s="1269"/>
      <c r="Q52" s="1675" t="s">
        <v>38</v>
      </c>
      <c r="R52" s="1676"/>
      <c r="S52" s="1677"/>
      <c r="T52" s="1677"/>
      <c r="U52" s="1677"/>
      <c r="V52" s="1677"/>
      <c r="W52" s="1677"/>
      <c r="X52" s="1677"/>
      <c r="Y52" s="1677"/>
      <c r="Z52" s="1678"/>
      <c r="AA52" s="1269"/>
      <c r="AB52" s="1680"/>
      <c r="AC52" s="1680"/>
    </row>
    <row r="53" spans="1:29" ht="12.75">
      <c r="A53" s="1268"/>
      <c r="B53" s="1342" t="s">
        <v>186</v>
      </c>
      <c r="C53" s="1266" t="s">
        <v>184</v>
      </c>
      <c r="D53" s="1265"/>
      <c r="E53" s="1264" t="s">
        <v>30</v>
      </c>
      <c r="F53" s="1685">
        <v>610</v>
      </c>
      <c r="G53" s="1303"/>
      <c r="H53" s="1686">
        <v>620</v>
      </c>
      <c r="I53" s="1263"/>
      <c r="J53" s="1686">
        <v>630</v>
      </c>
      <c r="K53" s="1263"/>
      <c r="L53" s="1686">
        <v>640</v>
      </c>
      <c r="M53" s="1382"/>
      <c r="N53" s="1663" t="s">
        <v>28</v>
      </c>
      <c r="O53" s="1690" t="s">
        <v>28</v>
      </c>
      <c r="P53" s="1255"/>
      <c r="Q53" s="1685">
        <v>711</v>
      </c>
      <c r="R53" s="1303"/>
      <c r="S53" s="1686">
        <v>714</v>
      </c>
      <c r="T53" s="1263"/>
      <c r="U53" s="1686">
        <v>716</v>
      </c>
      <c r="V53" s="1263"/>
      <c r="W53" s="1665">
        <v>717</v>
      </c>
      <c r="X53" s="1413"/>
      <c r="Y53" s="1695" t="s">
        <v>28</v>
      </c>
      <c r="Z53" s="1690" t="s">
        <v>28</v>
      </c>
      <c r="AA53" s="1255"/>
      <c r="AB53" s="1680"/>
      <c r="AC53" s="1680"/>
    </row>
    <row r="54" spans="1:29" ht="13.5" thickBot="1">
      <c r="A54" s="1261"/>
      <c r="B54" s="1341"/>
      <c r="C54" s="1259"/>
      <c r="D54" s="1258"/>
      <c r="E54" s="1257"/>
      <c r="F54" s="1668"/>
      <c r="G54" s="1293"/>
      <c r="H54" s="1666"/>
      <c r="I54" s="1256"/>
      <c r="J54" s="1666"/>
      <c r="K54" s="1256"/>
      <c r="L54" s="1666"/>
      <c r="M54" s="1383"/>
      <c r="N54" s="1664"/>
      <c r="O54" s="1691"/>
      <c r="P54" s="1255"/>
      <c r="Q54" s="1668"/>
      <c r="R54" s="1293"/>
      <c r="S54" s="1666"/>
      <c r="T54" s="1256"/>
      <c r="U54" s="1666"/>
      <c r="V54" s="1256"/>
      <c r="W54" s="1666"/>
      <c r="X54" s="1383"/>
      <c r="Y54" s="1665"/>
      <c r="Z54" s="1691"/>
      <c r="AA54" s="1255"/>
      <c r="AB54" s="1681"/>
      <c r="AC54" s="1681"/>
    </row>
    <row r="55" spans="1:29" ht="16.5" thickBot="1" thickTop="1">
      <c r="A55" s="1254">
        <v>1</v>
      </c>
      <c r="B55" s="1381" t="s">
        <v>467</v>
      </c>
      <c r="C55" s="1380"/>
      <c r="D55" s="1379"/>
      <c r="E55" s="1378"/>
      <c r="F55" s="1377">
        <f aca="true" t="shared" si="38" ref="F55:M55">F56+F61+F66</f>
        <v>0</v>
      </c>
      <c r="G55" s="1388">
        <f t="shared" si="38"/>
        <v>0</v>
      </c>
      <c r="H55" s="1377">
        <f t="shared" si="38"/>
        <v>0</v>
      </c>
      <c r="I55" s="1388">
        <f t="shared" si="38"/>
        <v>0</v>
      </c>
      <c r="J55" s="1377">
        <f t="shared" si="38"/>
        <v>400</v>
      </c>
      <c r="K55" s="1388">
        <f t="shared" si="38"/>
        <v>13.277567549624907</v>
      </c>
      <c r="L55" s="1377">
        <f t="shared" si="38"/>
        <v>0</v>
      </c>
      <c r="M55" s="1401">
        <f t="shared" si="38"/>
        <v>0</v>
      </c>
      <c r="N55" s="1386">
        <f aca="true" t="shared" si="39" ref="N55:N70">F55+H55+J55+L55</f>
        <v>400</v>
      </c>
      <c r="O55" s="1408">
        <f>O56+O61+O66</f>
        <v>13.277567549624907</v>
      </c>
      <c r="P55" s="1248"/>
      <c r="Q55" s="1377">
        <f aca="true" t="shared" si="40" ref="Q55:V55">Q56+Q61</f>
        <v>0</v>
      </c>
      <c r="R55" s="1388">
        <f t="shared" si="40"/>
        <v>0</v>
      </c>
      <c r="S55" s="1377">
        <f t="shared" si="40"/>
        <v>0</v>
      </c>
      <c r="T55" s="1388">
        <f t="shared" si="40"/>
        <v>0</v>
      </c>
      <c r="U55" s="1377">
        <f t="shared" si="40"/>
        <v>0</v>
      </c>
      <c r="V55" s="1388">
        <f t="shared" si="40"/>
        <v>0</v>
      </c>
      <c r="W55" s="1377">
        <f>W56+W61+W66</f>
        <v>2752</v>
      </c>
      <c r="X55" s="1388">
        <f>X56+X61</f>
        <v>8.364867556263691</v>
      </c>
      <c r="Y55" s="1414">
        <f aca="true" t="shared" si="41" ref="Y55:Y70">Q55+S55+U55+W55</f>
        <v>2752</v>
      </c>
      <c r="Z55" s="1408">
        <f aca="true" t="shared" si="42" ref="Z55:Z70">R55+T55+V55+X55</f>
        <v>8.364867556263691</v>
      </c>
      <c r="AA55" s="1248"/>
      <c r="AB55" s="1375">
        <f aca="true" t="shared" si="43" ref="AB55:AB70">N55+Y55</f>
        <v>3152</v>
      </c>
      <c r="AC55" s="1416">
        <f>AC56+AC61+AC66</f>
        <v>104.62723229104427</v>
      </c>
    </row>
    <row r="56" spans="1:29" ht="13.5" thickTop="1">
      <c r="A56" s="1191">
        <f>A55+1</f>
        <v>2</v>
      </c>
      <c r="B56" s="1234">
        <v>1</v>
      </c>
      <c r="C56" s="1233" t="s">
        <v>196</v>
      </c>
      <c r="D56" s="1232"/>
      <c r="E56" s="1231"/>
      <c r="F56" s="1230">
        <f aca="true" t="shared" si="44" ref="F56:M56">F57</f>
        <v>0</v>
      </c>
      <c r="G56" s="1389">
        <f t="shared" si="44"/>
        <v>0</v>
      </c>
      <c r="H56" s="1229">
        <f t="shared" si="44"/>
        <v>0</v>
      </c>
      <c r="I56" s="1395">
        <f t="shared" si="44"/>
        <v>0</v>
      </c>
      <c r="J56" s="1229">
        <f t="shared" si="44"/>
        <v>370</v>
      </c>
      <c r="K56" s="1395">
        <f t="shared" si="44"/>
        <v>12.281749983403039</v>
      </c>
      <c r="L56" s="1229">
        <f t="shared" si="44"/>
        <v>0</v>
      </c>
      <c r="M56" s="1402">
        <f t="shared" si="44"/>
        <v>0</v>
      </c>
      <c r="N56" s="1385">
        <f t="shared" si="39"/>
        <v>370</v>
      </c>
      <c r="O56" s="1409">
        <f>O57</f>
        <v>12.281749983403039</v>
      </c>
      <c r="P56" s="1203"/>
      <c r="Q56" s="1230">
        <f aca="true" t="shared" si="45" ref="Q56:X56">Q57</f>
        <v>0</v>
      </c>
      <c r="R56" s="1392">
        <f t="shared" si="45"/>
        <v>0</v>
      </c>
      <c r="S56" s="1230">
        <f t="shared" si="45"/>
        <v>0</v>
      </c>
      <c r="T56" s="1392">
        <f t="shared" si="45"/>
        <v>0</v>
      </c>
      <c r="U56" s="1230">
        <f t="shared" si="45"/>
        <v>0</v>
      </c>
      <c r="V56" s="1392">
        <f t="shared" si="45"/>
        <v>0</v>
      </c>
      <c r="W56" s="1230">
        <f t="shared" si="45"/>
        <v>252</v>
      </c>
      <c r="X56" s="1392">
        <f t="shared" si="45"/>
        <v>8.364867556263691</v>
      </c>
      <c r="Y56" s="1340">
        <f t="shared" si="41"/>
        <v>252</v>
      </c>
      <c r="Z56" s="1409">
        <f t="shared" si="42"/>
        <v>8.364867556263691</v>
      </c>
      <c r="AA56" s="1203"/>
      <c r="AB56" s="1339">
        <f t="shared" si="43"/>
        <v>622</v>
      </c>
      <c r="AC56" s="1417">
        <f aca="true" t="shared" si="46" ref="AC56:AC70">O56+Z56</f>
        <v>20.646617539666728</v>
      </c>
    </row>
    <row r="57" spans="1:29" ht="12.75">
      <c r="A57" s="1191">
        <f>A56+1</f>
        <v>3</v>
      </c>
      <c r="B57" s="1239"/>
      <c r="C57" s="1238" t="s">
        <v>195</v>
      </c>
      <c r="D57" s="1199" t="s">
        <v>196</v>
      </c>
      <c r="E57" s="1387"/>
      <c r="F57" s="1196">
        <f aca="true" t="shared" si="47" ref="F57:M57">SUM(F58:F60)</f>
        <v>0</v>
      </c>
      <c r="G57" s="1390">
        <f t="shared" si="47"/>
        <v>0</v>
      </c>
      <c r="H57" s="1195">
        <f t="shared" si="47"/>
        <v>0</v>
      </c>
      <c r="I57" s="1396">
        <f t="shared" si="47"/>
        <v>0</v>
      </c>
      <c r="J57" s="1195">
        <f t="shared" si="47"/>
        <v>370</v>
      </c>
      <c r="K57" s="1396">
        <f t="shared" si="47"/>
        <v>12.281749983403039</v>
      </c>
      <c r="L57" s="1195">
        <f t="shared" si="47"/>
        <v>0</v>
      </c>
      <c r="M57" s="1403">
        <f t="shared" si="47"/>
        <v>0</v>
      </c>
      <c r="N57" s="1194">
        <f t="shared" si="39"/>
        <v>370</v>
      </c>
      <c r="O57" s="1410">
        <f>SUM(O58:O60)</f>
        <v>12.281749983403039</v>
      </c>
      <c r="P57" s="1193"/>
      <c r="Q57" s="1196">
        <f>SUM(Q59:Q60)</f>
        <v>0</v>
      </c>
      <c r="R57" s="1393">
        <f aca="true" t="shared" si="48" ref="R57:X57">SUM(R59:R60)</f>
        <v>0</v>
      </c>
      <c r="S57" s="1196">
        <f t="shared" si="48"/>
        <v>0</v>
      </c>
      <c r="T57" s="1393">
        <f t="shared" si="48"/>
        <v>0</v>
      </c>
      <c r="U57" s="1196">
        <f t="shared" si="48"/>
        <v>0</v>
      </c>
      <c r="V57" s="1393">
        <f t="shared" si="48"/>
        <v>0</v>
      </c>
      <c r="W57" s="1196">
        <f t="shared" si="48"/>
        <v>252</v>
      </c>
      <c r="X57" s="1393">
        <f t="shared" si="48"/>
        <v>8.364867556263691</v>
      </c>
      <c r="Y57" s="1195">
        <f t="shared" si="41"/>
        <v>252</v>
      </c>
      <c r="Z57" s="1410">
        <f t="shared" si="42"/>
        <v>8.364867556263691</v>
      </c>
      <c r="AA57" s="1193"/>
      <c r="AB57" s="1192">
        <f t="shared" si="43"/>
        <v>622</v>
      </c>
      <c r="AC57" s="1418">
        <f t="shared" si="46"/>
        <v>20.646617539666728</v>
      </c>
    </row>
    <row r="58" spans="1:29" ht="12.75">
      <c r="A58" s="1191">
        <v>4</v>
      </c>
      <c r="B58" s="1201"/>
      <c r="C58" s="1240"/>
      <c r="D58" s="1245" t="s">
        <v>32</v>
      </c>
      <c r="E58" s="1374" t="s">
        <v>458</v>
      </c>
      <c r="F58" s="1225"/>
      <c r="G58" s="1391">
        <f>F58/30.126</f>
        <v>0</v>
      </c>
      <c r="H58" s="1223"/>
      <c r="I58" s="1397">
        <f>H58/30.126</f>
        <v>0</v>
      </c>
      <c r="J58" s="1244">
        <v>70</v>
      </c>
      <c r="K58" s="1399">
        <f>J58/30.126</f>
        <v>2.323574321184359</v>
      </c>
      <c r="L58" s="1224"/>
      <c r="M58" s="1404">
        <f>L58/30.126</f>
        <v>0</v>
      </c>
      <c r="N58" s="1183">
        <f t="shared" si="39"/>
        <v>70</v>
      </c>
      <c r="O58" s="1411">
        <f>G58+I58+K58+M58</f>
        <v>2.323574321184359</v>
      </c>
      <c r="P58" s="1182"/>
      <c r="Q58" s="1215"/>
      <c r="R58" s="1394"/>
      <c r="S58" s="1210"/>
      <c r="T58" s="1398"/>
      <c r="U58" s="1210"/>
      <c r="V58" s="1398"/>
      <c r="W58" s="1210"/>
      <c r="X58" s="1407">
        <f>W58/30.126</f>
        <v>0</v>
      </c>
      <c r="Y58" s="1184">
        <f t="shared" si="41"/>
        <v>0</v>
      </c>
      <c r="Z58" s="1415">
        <f t="shared" si="42"/>
        <v>0</v>
      </c>
      <c r="AA58" s="1182"/>
      <c r="AB58" s="1355">
        <f t="shared" si="43"/>
        <v>70</v>
      </c>
      <c r="AC58" s="1419">
        <f t="shared" si="46"/>
        <v>2.323574321184359</v>
      </c>
    </row>
    <row r="59" spans="1:29" ht="12.75">
      <c r="A59" s="1191">
        <v>5</v>
      </c>
      <c r="B59" s="1201"/>
      <c r="C59" s="1240"/>
      <c r="D59" s="1373" t="s">
        <v>34</v>
      </c>
      <c r="E59" s="1372" t="s">
        <v>457</v>
      </c>
      <c r="F59" s="1371"/>
      <c r="G59" s="1391">
        <f>F59/30.126</f>
        <v>0</v>
      </c>
      <c r="H59" s="1370"/>
      <c r="I59" s="1397">
        <f>H59/30.126</f>
        <v>0</v>
      </c>
      <c r="J59" s="1369">
        <v>300</v>
      </c>
      <c r="K59" s="1399">
        <f>J59/30.126</f>
        <v>9.95817566221868</v>
      </c>
      <c r="L59" s="1368"/>
      <c r="M59" s="1404">
        <f>L59/30.126</f>
        <v>0</v>
      </c>
      <c r="N59" s="1183">
        <f t="shared" si="39"/>
        <v>300</v>
      </c>
      <c r="O59" s="1411">
        <f>G59+I59+K59+M59</f>
        <v>9.95817566221868</v>
      </c>
      <c r="P59" s="1359"/>
      <c r="Q59" s="1358"/>
      <c r="R59" s="1421"/>
      <c r="S59" s="1357"/>
      <c r="T59" s="1422"/>
      <c r="U59" s="1357"/>
      <c r="V59" s="1422"/>
      <c r="W59" s="1357"/>
      <c r="X59" s="1407">
        <f>W59/30.126</f>
        <v>0</v>
      </c>
      <c r="Y59" s="1184">
        <f t="shared" si="41"/>
        <v>0</v>
      </c>
      <c r="Z59" s="1415">
        <f t="shared" si="42"/>
        <v>0</v>
      </c>
      <c r="AA59" s="1359"/>
      <c r="AB59" s="1355">
        <f t="shared" si="43"/>
        <v>300</v>
      </c>
      <c r="AC59" s="1419">
        <f t="shared" si="46"/>
        <v>9.95817566221868</v>
      </c>
    </row>
    <row r="60" spans="1:29" ht="12.75">
      <c r="A60" s="1191">
        <v>6</v>
      </c>
      <c r="B60" s="1367"/>
      <c r="C60" s="1366"/>
      <c r="D60" s="1365" t="s">
        <v>193</v>
      </c>
      <c r="E60" s="1364" t="s">
        <v>459</v>
      </c>
      <c r="F60" s="1363"/>
      <c r="G60" s="1391">
        <f>F60/30.126</f>
        <v>0</v>
      </c>
      <c r="H60" s="1362"/>
      <c r="I60" s="1397">
        <f>H60/30.126</f>
        <v>0</v>
      </c>
      <c r="J60" s="1361"/>
      <c r="K60" s="1399">
        <f>J60/30.126</f>
        <v>0</v>
      </c>
      <c r="L60" s="1360"/>
      <c r="M60" s="1404">
        <f>L60/30.126</f>
        <v>0</v>
      </c>
      <c r="N60" s="1183">
        <f t="shared" si="39"/>
        <v>0</v>
      </c>
      <c r="O60" s="1411">
        <f>G60+I60+K60+M60</f>
        <v>0</v>
      </c>
      <c r="P60" s="1359"/>
      <c r="Q60" s="1358"/>
      <c r="R60" s="1421"/>
      <c r="S60" s="1357"/>
      <c r="T60" s="1422"/>
      <c r="U60" s="1357"/>
      <c r="V60" s="1422"/>
      <c r="W60" s="1356">
        <v>252</v>
      </c>
      <c r="X60" s="1407">
        <f>W60/30.126</f>
        <v>8.364867556263691</v>
      </c>
      <c r="Y60" s="1184">
        <f t="shared" si="41"/>
        <v>252</v>
      </c>
      <c r="Z60" s="1415">
        <f t="shared" si="42"/>
        <v>8.364867556263691</v>
      </c>
      <c r="AA60" s="1182"/>
      <c r="AB60" s="1355">
        <f t="shared" si="43"/>
        <v>252</v>
      </c>
      <c r="AC60" s="1419">
        <f t="shared" si="46"/>
        <v>8.364867556263691</v>
      </c>
    </row>
    <row r="61" spans="1:29" ht="12.75">
      <c r="A61" s="1191">
        <v>7</v>
      </c>
      <c r="B61" s="1234">
        <v>2</v>
      </c>
      <c r="C61" s="1233" t="s">
        <v>5</v>
      </c>
      <c r="D61" s="1232"/>
      <c r="E61" s="1231"/>
      <c r="F61" s="1230">
        <f aca="true" t="shared" si="49" ref="F61:M61">F62</f>
        <v>0</v>
      </c>
      <c r="G61" s="1392">
        <f t="shared" si="49"/>
        <v>0</v>
      </c>
      <c r="H61" s="1230">
        <f t="shared" si="49"/>
        <v>0</v>
      </c>
      <c r="I61" s="1392">
        <f t="shared" si="49"/>
        <v>0</v>
      </c>
      <c r="J61" s="1230">
        <f t="shared" si="49"/>
        <v>0</v>
      </c>
      <c r="K61" s="1392">
        <f t="shared" si="49"/>
        <v>0</v>
      </c>
      <c r="L61" s="1230">
        <f t="shared" si="49"/>
        <v>0</v>
      </c>
      <c r="M61" s="1405">
        <f t="shared" si="49"/>
        <v>0</v>
      </c>
      <c r="N61" s="1219">
        <f t="shared" si="39"/>
        <v>0</v>
      </c>
      <c r="O61" s="1412">
        <f>O62</f>
        <v>0</v>
      </c>
      <c r="P61" s="1203"/>
      <c r="Q61" s="1230">
        <f aca="true" t="shared" si="50" ref="Q61:X61">Q62</f>
        <v>0</v>
      </c>
      <c r="R61" s="1392">
        <f t="shared" si="50"/>
        <v>0</v>
      </c>
      <c r="S61" s="1230">
        <f t="shared" si="50"/>
        <v>0</v>
      </c>
      <c r="T61" s="1392">
        <f t="shared" si="50"/>
        <v>0</v>
      </c>
      <c r="U61" s="1230">
        <f t="shared" si="50"/>
        <v>0</v>
      </c>
      <c r="V61" s="1392">
        <f t="shared" si="50"/>
        <v>0</v>
      </c>
      <c r="W61" s="1230">
        <f t="shared" si="50"/>
        <v>0</v>
      </c>
      <c r="X61" s="1392">
        <f t="shared" si="50"/>
        <v>0</v>
      </c>
      <c r="Y61" s="1220">
        <f t="shared" si="41"/>
        <v>0</v>
      </c>
      <c r="Z61" s="1409">
        <f t="shared" si="42"/>
        <v>0</v>
      </c>
      <c r="AA61" s="1336"/>
      <c r="AB61" s="1339">
        <f t="shared" si="43"/>
        <v>0</v>
      </c>
      <c r="AC61" s="1417">
        <f t="shared" si="46"/>
        <v>0</v>
      </c>
    </row>
    <row r="62" spans="1:29" ht="12.75">
      <c r="A62" s="1191">
        <f>A61+1</f>
        <v>8</v>
      </c>
      <c r="B62" s="1239"/>
      <c r="C62" s="1338" t="s">
        <v>11</v>
      </c>
      <c r="D62" s="1199" t="s">
        <v>20</v>
      </c>
      <c r="E62" s="1198"/>
      <c r="F62" s="1196">
        <f aca="true" t="shared" si="51" ref="F62:M62">SUM(F63:F65)</f>
        <v>0</v>
      </c>
      <c r="G62" s="1393">
        <f t="shared" si="51"/>
        <v>0</v>
      </c>
      <c r="H62" s="1196">
        <f t="shared" si="51"/>
        <v>0</v>
      </c>
      <c r="I62" s="1393">
        <f t="shared" si="51"/>
        <v>0</v>
      </c>
      <c r="J62" s="1196">
        <f t="shared" si="51"/>
        <v>0</v>
      </c>
      <c r="K62" s="1393">
        <f t="shared" si="51"/>
        <v>0</v>
      </c>
      <c r="L62" s="1196">
        <f t="shared" si="51"/>
        <v>0</v>
      </c>
      <c r="M62" s="1406">
        <f t="shared" si="51"/>
        <v>0</v>
      </c>
      <c r="N62" s="1384">
        <f t="shared" si="39"/>
        <v>0</v>
      </c>
      <c r="O62" s="1410">
        <f>SUM(O63:O65)</f>
        <v>0</v>
      </c>
      <c r="P62" s="1193"/>
      <c r="Q62" s="1196">
        <f aca="true" t="shared" si="52" ref="Q62:X62">SUM(Q63:Q65)</f>
        <v>0</v>
      </c>
      <c r="R62" s="1393">
        <f t="shared" si="52"/>
        <v>0</v>
      </c>
      <c r="S62" s="1196">
        <f t="shared" si="52"/>
        <v>0</v>
      </c>
      <c r="T62" s="1393">
        <f t="shared" si="52"/>
        <v>0</v>
      </c>
      <c r="U62" s="1196">
        <f t="shared" si="52"/>
        <v>0</v>
      </c>
      <c r="V62" s="1393">
        <f t="shared" si="52"/>
        <v>0</v>
      </c>
      <c r="W62" s="1196">
        <f t="shared" si="52"/>
        <v>0</v>
      </c>
      <c r="X62" s="1393">
        <f t="shared" si="52"/>
        <v>0</v>
      </c>
      <c r="Y62" s="1195">
        <f t="shared" si="41"/>
        <v>0</v>
      </c>
      <c r="Z62" s="1410">
        <f t="shared" si="42"/>
        <v>0</v>
      </c>
      <c r="AA62" s="1337"/>
      <c r="AB62" s="1192">
        <f t="shared" si="43"/>
        <v>0</v>
      </c>
      <c r="AC62" s="1418">
        <f t="shared" si="46"/>
        <v>0</v>
      </c>
    </row>
    <row r="63" spans="1:29" ht="12.75">
      <c r="A63" s="1191">
        <f>A62+1</f>
        <v>9</v>
      </c>
      <c r="B63" s="1217"/>
      <c r="C63" s="1226"/>
      <c r="D63" s="1216" t="s">
        <v>31</v>
      </c>
      <c r="E63" s="1212" t="s">
        <v>460</v>
      </c>
      <c r="F63" s="1186"/>
      <c r="G63" s="1394">
        <f>F63/30.126</f>
        <v>0</v>
      </c>
      <c r="H63" s="1210"/>
      <c r="I63" s="1398">
        <f>H63/30.126</f>
        <v>0</v>
      </c>
      <c r="J63" s="1211"/>
      <c r="K63" s="1400">
        <f>J63/30.126</f>
        <v>0</v>
      </c>
      <c r="L63" s="1214"/>
      <c r="M63" s="1407">
        <f>L63/30.126</f>
        <v>0</v>
      </c>
      <c r="N63" s="1183">
        <f t="shared" si="39"/>
        <v>0</v>
      </c>
      <c r="O63" s="1411">
        <f>G63+I63+K63+M63</f>
        <v>0</v>
      </c>
      <c r="P63" s="1182"/>
      <c r="Q63" s="1215"/>
      <c r="R63" s="1394"/>
      <c r="S63" s="1210"/>
      <c r="T63" s="1398"/>
      <c r="U63" s="1210"/>
      <c r="V63" s="1398"/>
      <c r="W63" s="1210"/>
      <c r="X63" s="1407">
        <f>W63/30.126</f>
        <v>0</v>
      </c>
      <c r="Y63" s="1184">
        <f t="shared" si="41"/>
        <v>0</v>
      </c>
      <c r="Z63" s="1415">
        <f t="shared" si="42"/>
        <v>0</v>
      </c>
      <c r="AA63" s="1335"/>
      <c r="AB63" s="1334">
        <f t="shared" si="43"/>
        <v>0</v>
      </c>
      <c r="AC63" s="1420">
        <f t="shared" si="46"/>
        <v>0</v>
      </c>
    </row>
    <row r="64" spans="1:29" ht="12.75">
      <c r="A64" s="1191">
        <f>A63+1</f>
        <v>10</v>
      </c>
      <c r="B64" s="1217"/>
      <c r="C64" s="1226"/>
      <c r="D64" s="1216" t="s">
        <v>32</v>
      </c>
      <c r="E64" s="1212" t="s">
        <v>456</v>
      </c>
      <c r="F64" s="1186"/>
      <c r="G64" s="1394">
        <f>F64/30.126</f>
        <v>0</v>
      </c>
      <c r="H64" s="1214"/>
      <c r="I64" s="1398">
        <f>H64/30.126</f>
        <v>0</v>
      </c>
      <c r="J64" s="1296"/>
      <c r="K64" s="1400">
        <f>J64/30.126</f>
        <v>0</v>
      </c>
      <c r="L64" s="1214"/>
      <c r="M64" s="1407">
        <f>L64/30.126</f>
        <v>0</v>
      </c>
      <c r="N64" s="1183">
        <f t="shared" si="39"/>
        <v>0</v>
      </c>
      <c r="O64" s="1411">
        <f>G64+I64+K64+M64</f>
        <v>0</v>
      </c>
      <c r="P64" s="1182"/>
      <c r="Q64" s="1215"/>
      <c r="R64" s="1394"/>
      <c r="S64" s="1214"/>
      <c r="T64" s="1394"/>
      <c r="U64" s="1214"/>
      <c r="V64" s="1394"/>
      <c r="W64" s="1210"/>
      <c r="X64" s="1407">
        <f>W64/30.126</f>
        <v>0</v>
      </c>
      <c r="Y64" s="1184">
        <f t="shared" si="41"/>
        <v>0</v>
      </c>
      <c r="Z64" s="1415">
        <f t="shared" si="42"/>
        <v>0</v>
      </c>
      <c r="AA64" s="1335"/>
      <c r="AB64" s="1334">
        <f t="shared" si="43"/>
        <v>0</v>
      </c>
      <c r="AC64" s="1420">
        <f t="shared" si="46"/>
        <v>0</v>
      </c>
    </row>
    <row r="65" spans="1:29" ht="12.75">
      <c r="A65" s="1191">
        <f>A64+1</f>
        <v>11</v>
      </c>
      <c r="B65" s="1217"/>
      <c r="C65" s="1189"/>
      <c r="D65" s="1216" t="s">
        <v>33</v>
      </c>
      <c r="E65" s="1212" t="s">
        <v>455</v>
      </c>
      <c r="F65" s="1186"/>
      <c r="G65" s="1311">
        <f>F65/30.126</f>
        <v>0</v>
      </c>
      <c r="H65" s="1185"/>
      <c r="I65" s="1312">
        <f>H65/30.126</f>
        <v>0</v>
      </c>
      <c r="J65" s="1295"/>
      <c r="K65" s="1313">
        <f>J65/30.126</f>
        <v>0</v>
      </c>
      <c r="L65" s="1185"/>
      <c r="M65" s="1314">
        <f>L65/30.126</f>
        <v>0</v>
      </c>
      <c r="N65" s="1183">
        <f t="shared" si="39"/>
        <v>0</v>
      </c>
      <c r="O65" s="1411">
        <f>G65+I65+K65+M65</f>
        <v>0</v>
      </c>
      <c r="P65" s="1302"/>
      <c r="Q65" s="1186"/>
      <c r="R65" s="1311"/>
      <c r="S65" s="1185"/>
      <c r="T65" s="1311"/>
      <c r="U65" s="1185"/>
      <c r="V65" s="1311"/>
      <c r="W65" s="1184"/>
      <c r="X65" s="1407">
        <f>W65/30.126</f>
        <v>0</v>
      </c>
      <c r="Y65" s="1184">
        <f t="shared" si="41"/>
        <v>0</v>
      </c>
      <c r="Z65" s="1315">
        <f t="shared" si="42"/>
        <v>0</v>
      </c>
      <c r="AA65" s="1335"/>
      <c r="AB65" s="1334">
        <f t="shared" si="43"/>
        <v>0</v>
      </c>
      <c r="AC65" s="1420">
        <f t="shared" si="46"/>
        <v>0</v>
      </c>
    </row>
    <row r="66" spans="1:29" ht="12.75">
      <c r="A66" s="1191">
        <v>7</v>
      </c>
      <c r="B66" s="1234">
        <v>2</v>
      </c>
      <c r="C66" s="1233" t="s">
        <v>462</v>
      </c>
      <c r="D66" s="1232"/>
      <c r="E66" s="1231"/>
      <c r="F66" s="1230">
        <f aca="true" t="shared" si="53" ref="F66:M66">F67</f>
        <v>0</v>
      </c>
      <c r="G66" s="1392">
        <f t="shared" si="53"/>
        <v>0</v>
      </c>
      <c r="H66" s="1230">
        <f t="shared" si="53"/>
        <v>0</v>
      </c>
      <c r="I66" s="1392">
        <f t="shared" si="53"/>
        <v>0</v>
      </c>
      <c r="J66" s="1230">
        <f t="shared" si="53"/>
        <v>30</v>
      </c>
      <c r="K66" s="1392">
        <f t="shared" si="53"/>
        <v>0.9958175662218681</v>
      </c>
      <c r="L66" s="1230">
        <f t="shared" si="53"/>
        <v>0</v>
      </c>
      <c r="M66" s="1405">
        <f t="shared" si="53"/>
        <v>0</v>
      </c>
      <c r="N66" s="1219">
        <f t="shared" si="39"/>
        <v>30</v>
      </c>
      <c r="O66" s="1412">
        <f>O67</f>
        <v>0.9958175662218681</v>
      </c>
      <c r="P66" s="1203"/>
      <c r="Q66" s="1230">
        <f aca="true" t="shared" si="54" ref="Q66:X66">Q67</f>
        <v>0</v>
      </c>
      <c r="R66" s="1392">
        <f t="shared" si="54"/>
        <v>0</v>
      </c>
      <c r="S66" s="1230">
        <f t="shared" si="54"/>
        <v>0</v>
      </c>
      <c r="T66" s="1392">
        <f t="shared" si="54"/>
        <v>0</v>
      </c>
      <c r="U66" s="1230">
        <f t="shared" si="54"/>
        <v>0</v>
      </c>
      <c r="V66" s="1392">
        <f t="shared" si="54"/>
        <v>0</v>
      </c>
      <c r="W66" s="1230">
        <f t="shared" si="54"/>
        <v>2500</v>
      </c>
      <c r="X66" s="1392">
        <f t="shared" si="54"/>
        <v>82.98479718515567</v>
      </c>
      <c r="Y66" s="1220">
        <f t="shared" si="41"/>
        <v>2500</v>
      </c>
      <c r="Z66" s="1409">
        <f t="shared" si="42"/>
        <v>82.98479718515567</v>
      </c>
      <c r="AA66" s="1336"/>
      <c r="AB66" s="1339">
        <f t="shared" si="43"/>
        <v>2530</v>
      </c>
      <c r="AC66" s="1417">
        <f t="shared" si="46"/>
        <v>83.98061475137754</v>
      </c>
    </row>
    <row r="67" spans="1:29" ht="12.75">
      <c r="A67" s="1191">
        <f>A66+1</f>
        <v>8</v>
      </c>
      <c r="B67" s="1239"/>
      <c r="C67" s="1338" t="s">
        <v>461</v>
      </c>
      <c r="D67" s="1199" t="s">
        <v>462</v>
      </c>
      <c r="E67" s="1198"/>
      <c r="F67" s="1196">
        <f aca="true" t="shared" si="55" ref="F67:M67">SUM(F68:F70)</f>
        <v>0</v>
      </c>
      <c r="G67" s="1393">
        <f t="shared" si="55"/>
        <v>0</v>
      </c>
      <c r="H67" s="1196">
        <f t="shared" si="55"/>
        <v>0</v>
      </c>
      <c r="I67" s="1393">
        <f t="shared" si="55"/>
        <v>0</v>
      </c>
      <c r="J67" s="1196">
        <f t="shared" si="55"/>
        <v>30</v>
      </c>
      <c r="K67" s="1393">
        <f t="shared" si="55"/>
        <v>0.9958175662218681</v>
      </c>
      <c r="L67" s="1196">
        <f t="shared" si="55"/>
        <v>0</v>
      </c>
      <c r="M67" s="1406">
        <f t="shared" si="55"/>
        <v>0</v>
      </c>
      <c r="N67" s="1384">
        <f t="shared" si="39"/>
        <v>30</v>
      </c>
      <c r="O67" s="1410">
        <f>SUM(O68:O70)</f>
        <v>0.9958175662218681</v>
      </c>
      <c r="P67" s="1193"/>
      <c r="Q67" s="1196">
        <f aca="true" t="shared" si="56" ref="Q67:X67">SUM(Q68:Q70)</f>
        <v>0</v>
      </c>
      <c r="R67" s="1393">
        <f t="shared" si="56"/>
        <v>0</v>
      </c>
      <c r="S67" s="1196">
        <f t="shared" si="56"/>
        <v>0</v>
      </c>
      <c r="T67" s="1393">
        <f t="shared" si="56"/>
        <v>0</v>
      </c>
      <c r="U67" s="1196">
        <f t="shared" si="56"/>
        <v>0</v>
      </c>
      <c r="V67" s="1393">
        <f t="shared" si="56"/>
        <v>0</v>
      </c>
      <c r="W67" s="1196">
        <f t="shared" si="56"/>
        <v>2500</v>
      </c>
      <c r="X67" s="1393">
        <f t="shared" si="56"/>
        <v>82.98479718515567</v>
      </c>
      <c r="Y67" s="1195">
        <f t="shared" si="41"/>
        <v>2500</v>
      </c>
      <c r="Z67" s="1410">
        <f t="shared" si="42"/>
        <v>82.98479718515567</v>
      </c>
      <c r="AA67" s="1337"/>
      <c r="AB67" s="1192">
        <f t="shared" si="43"/>
        <v>2530</v>
      </c>
      <c r="AC67" s="1418">
        <f t="shared" si="46"/>
        <v>83.98061475137754</v>
      </c>
    </row>
    <row r="68" spans="1:29" ht="12.75">
      <c r="A68" s="1191">
        <f>A67+1</f>
        <v>9</v>
      </c>
      <c r="B68" s="1217"/>
      <c r="C68" s="1226"/>
      <c r="D68" s="1216" t="s">
        <v>31</v>
      </c>
      <c r="E68" s="1212" t="s">
        <v>463</v>
      </c>
      <c r="F68" s="1186"/>
      <c r="G68" s="1394">
        <f>F68/30.126</f>
        <v>0</v>
      </c>
      <c r="H68" s="1210"/>
      <c r="I68" s="1398">
        <f>H68/30.126</f>
        <v>0</v>
      </c>
      <c r="J68" s="1211">
        <v>30</v>
      </c>
      <c r="K68" s="1400">
        <f>J68/30.126</f>
        <v>0.9958175662218681</v>
      </c>
      <c r="L68" s="1214"/>
      <c r="M68" s="1407">
        <f>L68/30.126</f>
        <v>0</v>
      </c>
      <c r="N68" s="1183">
        <f t="shared" si="39"/>
        <v>30</v>
      </c>
      <c r="O68" s="1411">
        <f>G68+I68+K68+M68</f>
        <v>0.9958175662218681</v>
      </c>
      <c r="P68" s="1182"/>
      <c r="Q68" s="1215"/>
      <c r="R68" s="1394"/>
      <c r="S68" s="1210"/>
      <c r="T68" s="1398"/>
      <c r="U68" s="1210"/>
      <c r="V68" s="1398"/>
      <c r="W68" s="1210"/>
      <c r="X68" s="1407">
        <f>W68/30.126</f>
        <v>0</v>
      </c>
      <c r="Y68" s="1184">
        <f t="shared" si="41"/>
        <v>0</v>
      </c>
      <c r="Z68" s="1415">
        <f t="shared" si="42"/>
        <v>0</v>
      </c>
      <c r="AA68" s="1335"/>
      <c r="AB68" s="1334">
        <f t="shared" si="43"/>
        <v>30</v>
      </c>
      <c r="AC68" s="1420">
        <f t="shared" si="46"/>
        <v>0.9958175662218681</v>
      </c>
    </row>
    <row r="69" spans="1:29" ht="12.75">
      <c r="A69" s="1191">
        <f>A68+1</f>
        <v>10</v>
      </c>
      <c r="B69" s="1217"/>
      <c r="C69" s="1226"/>
      <c r="D69" s="1216" t="s">
        <v>32</v>
      </c>
      <c r="E69" s="1212" t="s">
        <v>468</v>
      </c>
      <c r="F69" s="1186"/>
      <c r="G69" s="1394">
        <f>F69/30.126</f>
        <v>0</v>
      </c>
      <c r="H69" s="1214"/>
      <c r="I69" s="1398">
        <f>H69/30.126</f>
        <v>0</v>
      </c>
      <c r="J69" s="1296"/>
      <c r="K69" s="1400">
        <f>J69/30.126</f>
        <v>0</v>
      </c>
      <c r="L69" s="1214"/>
      <c r="M69" s="1407">
        <f>L69/30.126</f>
        <v>0</v>
      </c>
      <c r="N69" s="1183">
        <f t="shared" si="39"/>
        <v>0</v>
      </c>
      <c r="O69" s="1411">
        <f>G69+I69+K69+M69</f>
        <v>0</v>
      </c>
      <c r="P69" s="1182"/>
      <c r="Q69" s="1215"/>
      <c r="R69" s="1394"/>
      <c r="S69" s="1214"/>
      <c r="T69" s="1394"/>
      <c r="U69" s="1214"/>
      <c r="V69" s="1394"/>
      <c r="W69" s="1210">
        <v>2500</v>
      </c>
      <c r="X69" s="1407">
        <f>W69/30.126</f>
        <v>82.98479718515567</v>
      </c>
      <c r="Y69" s="1184">
        <f t="shared" si="41"/>
        <v>2500</v>
      </c>
      <c r="Z69" s="1415">
        <f t="shared" si="42"/>
        <v>82.98479718515567</v>
      </c>
      <c r="AA69" s="1335"/>
      <c r="AB69" s="1334">
        <f t="shared" si="43"/>
        <v>2500</v>
      </c>
      <c r="AC69" s="1420">
        <f t="shared" si="46"/>
        <v>82.98479718515567</v>
      </c>
    </row>
    <row r="70" spans="1:29" ht="12.75">
      <c r="A70" s="1191">
        <f>A69+1</f>
        <v>11</v>
      </c>
      <c r="B70" s="1217"/>
      <c r="C70" s="1189"/>
      <c r="D70" s="1216" t="s">
        <v>33</v>
      </c>
      <c r="E70" s="1212" t="s">
        <v>465</v>
      </c>
      <c r="F70" s="1186"/>
      <c r="G70" s="1311">
        <f>F70/30.126</f>
        <v>0</v>
      </c>
      <c r="H70" s="1185"/>
      <c r="I70" s="1312">
        <f>H70/30.126</f>
        <v>0</v>
      </c>
      <c r="J70" s="1295"/>
      <c r="K70" s="1313">
        <f>J70/30.126</f>
        <v>0</v>
      </c>
      <c r="L70" s="1185"/>
      <c r="M70" s="1314">
        <f>L70/30.126</f>
        <v>0</v>
      </c>
      <c r="N70" s="1183">
        <f t="shared" si="39"/>
        <v>0</v>
      </c>
      <c r="O70" s="1411">
        <f>G70+I70+K70+M70</f>
        <v>0</v>
      </c>
      <c r="P70" s="1302"/>
      <c r="Q70" s="1186"/>
      <c r="R70" s="1311"/>
      <c r="S70" s="1185"/>
      <c r="T70" s="1311"/>
      <c r="U70" s="1185"/>
      <c r="V70" s="1311"/>
      <c r="W70" s="1184"/>
      <c r="X70" s="1423">
        <f>W70/30.126</f>
        <v>0</v>
      </c>
      <c r="Y70" s="1184">
        <f t="shared" si="41"/>
        <v>0</v>
      </c>
      <c r="Z70" s="1315">
        <f t="shared" si="42"/>
        <v>0</v>
      </c>
      <c r="AA70" s="1424"/>
      <c r="AB70" s="1334">
        <f t="shared" si="43"/>
        <v>0</v>
      </c>
      <c r="AC70" s="1420">
        <f t="shared" si="46"/>
        <v>0</v>
      </c>
    </row>
  </sheetData>
  <sheetProtection/>
  <mergeCells count="57">
    <mergeCell ref="Z53:Z54"/>
    <mergeCell ref="U53:U54"/>
    <mergeCell ref="AC50:AC54"/>
    <mergeCell ref="B51:O51"/>
    <mergeCell ref="Q51:Z51"/>
    <mergeCell ref="D52:O52"/>
    <mergeCell ref="Q52:Z52"/>
    <mergeCell ref="F53:F54"/>
    <mergeCell ref="H53:H54"/>
    <mergeCell ref="A50:P50"/>
    <mergeCell ref="AB50:AB54"/>
    <mergeCell ref="Y7:Y8"/>
    <mergeCell ref="AB27:AB31"/>
    <mergeCell ref="J53:J54"/>
    <mergeCell ref="W53:W54"/>
    <mergeCell ref="Y53:Y54"/>
    <mergeCell ref="U30:U31"/>
    <mergeCell ref="W30:W31"/>
    <mergeCell ref="Y30:Y31"/>
    <mergeCell ref="Q53:Q54"/>
    <mergeCell ref="S53:S54"/>
    <mergeCell ref="F30:F31"/>
    <mergeCell ref="L53:L54"/>
    <mergeCell ref="N53:N54"/>
    <mergeCell ref="O53:O54"/>
    <mergeCell ref="J7:J8"/>
    <mergeCell ref="N7:N8"/>
    <mergeCell ref="D6:O6"/>
    <mergeCell ref="F7:F8"/>
    <mergeCell ref="O7:O8"/>
    <mergeCell ref="U7:U8"/>
    <mergeCell ref="W7:W8"/>
    <mergeCell ref="AC27:AC31"/>
    <mergeCell ref="B28:O28"/>
    <mergeCell ref="Q28:Z28"/>
    <mergeCell ref="D29:O29"/>
    <mergeCell ref="Q29:Z29"/>
    <mergeCell ref="A27:P27"/>
    <mergeCell ref="H30:H31"/>
    <mergeCell ref="Q30:Q31"/>
    <mergeCell ref="S30:S31"/>
    <mergeCell ref="Z30:Z31"/>
    <mergeCell ref="AB4:AB8"/>
    <mergeCell ref="Q5:Z5"/>
    <mergeCell ref="Q6:Z6"/>
    <mergeCell ref="Z7:Z8"/>
    <mergeCell ref="Q7:Q8"/>
    <mergeCell ref="H7:H8"/>
    <mergeCell ref="AC4:AC8"/>
    <mergeCell ref="S7:S8"/>
    <mergeCell ref="B5:O5"/>
    <mergeCell ref="A4:P4"/>
    <mergeCell ref="J30:J31"/>
    <mergeCell ref="L30:L31"/>
    <mergeCell ref="N30:N31"/>
    <mergeCell ref="O30:O31"/>
    <mergeCell ref="L7:L8"/>
  </mergeCells>
  <printOptions/>
  <pageMargins left="0.5511811023622047" right="0.15748031496062992" top="0.4330708661417323" bottom="0.2362204724409449" header="0.3937007874015748" footer="0.1968503937007874"/>
  <pageSetup fitToHeight="1" fitToWidth="1" horizontalDpi="600" verticalDpi="600" orientation="landscape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O58"/>
  <sheetViews>
    <sheetView zoomScalePageLayoutView="0" workbookViewId="0" topLeftCell="D1">
      <selection activeCell="I47" sqref="I47"/>
    </sheetView>
  </sheetViews>
  <sheetFormatPr defaultColWidth="9.140625" defaultRowHeight="12.75"/>
  <cols>
    <col min="4" max="4" width="12.7109375" style="0" customWidth="1"/>
    <col min="7" max="7" width="6.140625" style="0" customWidth="1"/>
    <col min="8" max="14" width="4.28125" style="0" customWidth="1"/>
  </cols>
  <sheetData>
    <row r="1" ht="18.75">
      <c r="D1" s="538" t="s">
        <v>546</v>
      </c>
    </row>
    <row r="3" spans="4:15" ht="20.25">
      <c r="D3" s="595" t="s">
        <v>266</v>
      </c>
      <c r="E3" s="593" t="s">
        <v>547</v>
      </c>
      <c r="F3" s="593"/>
      <c r="G3" s="593"/>
      <c r="H3" s="593"/>
      <c r="I3" s="626"/>
      <c r="J3" s="626"/>
      <c r="K3" s="626"/>
      <c r="L3" s="626"/>
      <c r="M3" s="626"/>
      <c r="N3" s="626"/>
      <c r="O3" s="626"/>
    </row>
    <row r="4" spans="4:15" ht="12.75">
      <c r="D4" s="593"/>
      <c r="E4" s="593"/>
      <c r="F4" s="593"/>
      <c r="G4" s="593"/>
      <c r="H4" s="593"/>
      <c r="I4" s="626"/>
      <c r="J4" s="626"/>
      <c r="K4" s="626"/>
      <c r="L4" s="626"/>
      <c r="M4" s="626"/>
      <c r="N4" s="626"/>
      <c r="O4" s="626"/>
    </row>
    <row r="5" spans="4:10" ht="12.75">
      <c r="D5" s="1056"/>
      <c r="E5" s="1056"/>
      <c r="F5" s="1056"/>
      <c r="G5" s="1056"/>
      <c r="H5" s="1056"/>
      <c r="I5" s="1057"/>
      <c r="J5" s="1057"/>
    </row>
    <row r="6" spans="4:10" ht="15.75">
      <c r="D6" s="570" t="s">
        <v>548</v>
      </c>
      <c r="E6" s="570"/>
      <c r="F6" s="570"/>
      <c r="G6" s="570"/>
      <c r="H6" s="570"/>
      <c r="I6" s="570"/>
      <c r="J6" s="570"/>
    </row>
    <row r="7" spans="4:10" ht="21" thickBot="1">
      <c r="D7" s="1059"/>
      <c r="E7" s="1058"/>
      <c r="F7" s="1058"/>
      <c r="G7" s="1058"/>
      <c r="H7" s="1058"/>
      <c r="I7" s="287"/>
      <c r="J7" s="287"/>
    </row>
    <row r="8" spans="4:9" ht="18" thickBot="1" thickTop="1">
      <c r="D8" s="698" t="s">
        <v>269</v>
      </c>
      <c r="E8" s="699">
        <v>2009</v>
      </c>
      <c r="F8" s="699">
        <v>2010</v>
      </c>
      <c r="G8" s="700">
        <v>2011</v>
      </c>
      <c r="I8" s="697" t="s">
        <v>291</v>
      </c>
    </row>
    <row r="9" spans="4:9" ht="26.25">
      <c r="D9" s="784" t="s">
        <v>307</v>
      </c>
      <c r="E9" s="781">
        <v>18.92</v>
      </c>
      <c r="F9" s="781">
        <v>20.61</v>
      </c>
      <c r="G9" s="1483">
        <v>20.65</v>
      </c>
      <c r="I9" s="696" t="s">
        <v>370</v>
      </c>
    </row>
    <row r="10" spans="4:9" ht="17.25" thickBot="1">
      <c r="D10" s="702" t="s">
        <v>288</v>
      </c>
      <c r="E10" s="577"/>
      <c r="F10" s="577"/>
      <c r="G10" s="1484"/>
      <c r="I10" s="696" t="s">
        <v>561</v>
      </c>
    </row>
    <row r="11" spans="4:9" ht="27" thickTop="1">
      <c r="D11" s="705" t="s">
        <v>307</v>
      </c>
      <c r="E11" s="684"/>
      <c r="F11" s="684"/>
      <c r="G11" s="1485"/>
      <c r="I11" s="696" t="s">
        <v>562</v>
      </c>
    </row>
    <row r="12" spans="4:9" ht="17.25" thickBot="1">
      <c r="D12" s="702" t="s">
        <v>327</v>
      </c>
      <c r="E12" s="577">
        <v>570</v>
      </c>
      <c r="F12" s="577">
        <v>621</v>
      </c>
      <c r="G12" s="1486">
        <v>622</v>
      </c>
      <c r="I12" s="696"/>
    </row>
    <row r="13" ht="14.25" thickBot="1" thickTop="1"/>
    <row r="14" spans="4:14" ht="27" thickBot="1" thickTop="1">
      <c r="D14" s="580" t="s">
        <v>271</v>
      </c>
      <c r="E14" s="1587" t="s">
        <v>507</v>
      </c>
      <c r="F14" s="1588"/>
      <c r="G14" s="1588"/>
      <c r="H14" s="1588"/>
      <c r="I14" s="1588"/>
      <c r="J14" s="1588"/>
      <c r="K14" s="1588"/>
      <c r="L14" s="1588"/>
      <c r="M14" s="1588"/>
      <c r="N14" s="1589"/>
    </row>
    <row r="15" spans="4:14" ht="13.5" thickBot="1">
      <c r="D15" s="776" t="s">
        <v>272</v>
      </c>
      <c r="E15" s="1590" t="s">
        <v>551</v>
      </c>
      <c r="F15" s="1591"/>
      <c r="G15" s="1591"/>
      <c r="H15" s="1591"/>
      <c r="I15" s="1591"/>
      <c r="J15" s="1591"/>
      <c r="K15" s="1591"/>
      <c r="L15" s="1591"/>
      <c r="M15" s="1591"/>
      <c r="N15" s="1592"/>
    </row>
    <row r="16" spans="4:14" ht="26.25" thickBot="1">
      <c r="D16" s="1488" t="s">
        <v>273</v>
      </c>
      <c r="E16" s="1658" t="s">
        <v>274</v>
      </c>
      <c r="F16" s="1659"/>
      <c r="G16" s="1660" t="s">
        <v>555</v>
      </c>
      <c r="H16" s="1661"/>
      <c r="I16" s="1661"/>
      <c r="J16" s="1661"/>
      <c r="K16" s="1661"/>
      <c r="L16" s="1661"/>
      <c r="M16" s="1661"/>
      <c r="N16" s="1662"/>
    </row>
    <row r="17" spans="4:8" ht="14.25" thickBot="1">
      <c r="D17" s="590" t="s">
        <v>275</v>
      </c>
      <c r="E17" s="588" t="s">
        <v>276</v>
      </c>
      <c r="F17" s="591" t="s">
        <v>277</v>
      </c>
      <c r="G17" s="591" t="s">
        <v>278</v>
      </c>
      <c r="H17" s="586"/>
    </row>
    <row r="18" spans="4:8" ht="26.25" thickBot="1">
      <c r="D18" s="590" t="s">
        <v>279</v>
      </c>
      <c r="E18" s="587">
        <v>0.1</v>
      </c>
      <c r="F18" s="587">
        <v>0.15</v>
      </c>
      <c r="G18" s="587">
        <v>0.15</v>
      </c>
      <c r="H18" s="586"/>
    </row>
    <row r="19" spans="4:8" ht="26.25" thickBot="1">
      <c r="D19" s="590" t="s">
        <v>283</v>
      </c>
      <c r="E19" s="591"/>
      <c r="F19" s="591"/>
      <c r="G19" s="591"/>
      <c r="H19" s="586"/>
    </row>
    <row r="20" spans="4:14" ht="26.25" thickBot="1">
      <c r="D20" s="1488" t="s">
        <v>273</v>
      </c>
      <c r="E20" s="1658" t="s">
        <v>274</v>
      </c>
      <c r="F20" s="1659"/>
      <c r="G20" s="1660" t="s">
        <v>552</v>
      </c>
      <c r="H20" s="1661"/>
      <c r="I20" s="1661"/>
      <c r="J20" s="1661"/>
      <c r="K20" s="1661"/>
      <c r="L20" s="1661"/>
      <c r="M20" s="1661"/>
      <c r="N20" s="1662"/>
    </row>
    <row r="21" spans="4:8" ht="14.25" thickBot="1">
      <c r="D21" s="590" t="s">
        <v>275</v>
      </c>
      <c r="E21" s="588" t="s">
        <v>276</v>
      </c>
      <c r="F21" s="591" t="s">
        <v>277</v>
      </c>
      <c r="G21" s="591" t="s">
        <v>278</v>
      </c>
      <c r="H21" s="586"/>
    </row>
    <row r="22" spans="4:8" ht="26.25" thickBot="1">
      <c r="D22" s="590" t="s">
        <v>279</v>
      </c>
      <c r="E22" s="1051">
        <v>200</v>
      </c>
      <c r="F22" s="1051">
        <v>200</v>
      </c>
      <c r="G22" s="1051">
        <v>200</v>
      </c>
      <c r="H22" s="586"/>
    </row>
    <row r="23" spans="4:8" ht="26.25" thickBot="1">
      <c r="D23" s="590" t="s">
        <v>283</v>
      </c>
      <c r="E23" s="591"/>
      <c r="F23" s="591"/>
      <c r="G23" s="591"/>
      <c r="H23" s="586"/>
    </row>
    <row r="25" spans="4:8" ht="15.75">
      <c r="D25" s="570" t="s">
        <v>556</v>
      </c>
      <c r="E25" s="570"/>
      <c r="F25" s="570"/>
      <c r="G25" s="570"/>
      <c r="H25" s="570"/>
    </row>
    <row r="26" spans="4:9" ht="21" thickBot="1">
      <c r="D26" s="1059"/>
      <c r="E26" s="1058"/>
      <c r="F26" s="1058"/>
      <c r="G26" s="1058"/>
      <c r="H26" s="1058"/>
      <c r="I26" s="697" t="s">
        <v>291</v>
      </c>
    </row>
    <row r="27" spans="4:9" ht="18" thickBot="1" thickTop="1">
      <c r="D27" s="698" t="s">
        <v>269</v>
      </c>
      <c r="E27" s="699">
        <v>2009</v>
      </c>
      <c r="F27" s="699">
        <v>2010</v>
      </c>
      <c r="G27" s="700">
        <v>2011</v>
      </c>
      <c r="I27" s="696" t="s">
        <v>563</v>
      </c>
    </row>
    <row r="28" spans="4:9" ht="26.25">
      <c r="D28" s="784" t="s">
        <v>307</v>
      </c>
      <c r="E28" s="781">
        <v>19.91</v>
      </c>
      <c r="F28" s="781">
        <v>1045.6</v>
      </c>
      <c r="G28" s="1483"/>
      <c r="I28" s="696" t="s">
        <v>564</v>
      </c>
    </row>
    <row r="29" spans="4:7" ht="17.25" thickBot="1">
      <c r="D29" s="702" t="s">
        <v>288</v>
      </c>
      <c r="E29" s="577"/>
      <c r="F29" s="577"/>
      <c r="G29" s="1484"/>
    </row>
    <row r="30" spans="4:7" ht="27" thickTop="1">
      <c r="D30" s="705" t="s">
        <v>307</v>
      </c>
      <c r="E30" s="684"/>
      <c r="F30" s="684"/>
      <c r="G30" s="1485"/>
    </row>
    <row r="31" spans="4:7" ht="17.25" thickBot="1">
      <c r="D31" s="702" t="s">
        <v>327</v>
      </c>
      <c r="E31" s="577">
        <v>600</v>
      </c>
      <c r="F31" s="577">
        <v>31500</v>
      </c>
      <c r="G31" s="1486"/>
    </row>
    <row r="32" ht="14.25" thickBot="1" thickTop="1"/>
    <row r="33" spans="4:14" ht="14.25" thickBot="1" thickTop="1">
      <c r="D33" s="580" t="s">
        <v>297</v>
      </c>
      <c r="E33" s="1587" t="s">
        <v>500</v>
      </c>
      <c r="F33" s="1588"/>
      <c r="G33" s="1588"/>
      <c r="H33" s="1588"/>
      <c r="I33" s="1588"/>
      <c r="J33" s="1588"/>
      <c r="K33" s="1588"/>
      <c r="L33" s="1588"/>
      <c r="M33" s="1588"/>
      <c r="N33" s="1589"/>
    </row>
    <row r="34" spans="4:14" ht="13.5" thickBot="1">
      <c r="D34" s="776" t="s">
        <v>272</v>
      </c>
      <c r="E34" s="1590" t="s">
        <v>553</v>
      </c>
      <c r="F34" s="1591"/>
      <c r="G34" s="1591"/>
      <c r="H34" s="1591"/>
      <c r="I34" s="1591"/>
      <c r="J34" s="1591"/>
      <c r="K34" s="1591"/>
      <c r="L34" s="1591"/>
      <c r="M34" s="1591"/>
      <c r="N34" s="1592"/>
    </row>
    <row r="35" spans="4:14" ht="26.25" thickBot="1">
      <c r="D35" s="1488" t="s">
        <v>273</v>
      </c>
      <c r="E35" s="1658" t="s">
        <v>274</v>
      </c>
      <c r="F35" s="1659"/>
      <c r="G35" s="1660" t="s">
        <v>557</v>
      </c>
      <c r="H35" s="1661"/>
      <c r="I35" s="1661"/>
      <c r="J35" s="1661"/>
      <c r="K35" s="1661"/>
      <c r="L35" s="1661"/>
      <c r="M35" s="1661"/>
      <c r="N35" s="1662"/>
    </row>
    <row r="36" spans="4:8" ht="14.25" thickBot="1">
      <c r="D36" s="590" t="s">
        <v>275</v>
      </c>
      <c r="E36" s="588" t="s">
        <v>276</v>
      </c>
      <c r="F36" s="591" t="s">
        <v>277</v>
      </c>
      <c r="G36" s="591" t="s">
        <v>278</v>
      </c>
      <c r="H36" s="586"/>
    </row>
    <row r="37" spans="4:8" ht="26.25" thickBot="1">
      <c r="D37" s="590" t="s">
        <v>279</v>
      </c>
      <c r="E37" s="1051"/>
      <c r="F37" s="1051">
        <v>40</v>
      </c>
      <c r="G37" s="1051"/>
      <c r="H37" s="586"/>
    </row>
    <row r="38" spans="4:8" ht="26.25" thickBot="1">
      <c r="D38" s="590" t="s">
        <v>283</v>
      </c>
      <c r="E38" s="591"/>
      <c r="F38" s="591"/>
      <c r="G38" s="591"/>
      <c r="H38" s="586"/>
    </row>
    <row r="40" spans="4:8" ht="15.75">
      <c r="D40" s="570" t="s">
        <v>554</v>
      </c>
      <c r="E40" s="570"/>
      <c r="F40" s="570"/>
      <c r="G40" s="570"/>
      <c r="H40" s="570"/>
    </row>
    <row r="41" spans="4:9" ht="21" thickBot="1">
      <c r="D41" s="1059"/>
      <c r="E41" s="1058"/>
      <c r="F41" s="1058"/>
      <c r="G41" s="1058"/>
      <c r="H41" s="1058"/>
      <c r="I41" s="697" t="s">
        <v>291</v>
      </c>
    </row>
    <row r="42" spans="4:9" ht="18" thickBot="1" thickTop="1">
      <c r="D42" s="698" t="s">
        <v>269</v>
      </c>
      <c r="E42" s="699">
        <v>2009</v>
      </c>
      <c r="F42" s="699">
        <v>2010</v>
      </c>
      <c r="G42" s="700">
        <v>2011</v>
      </c>
      <c r="I42" s="696" t="s">
        <v>565</v>
      </c>
    </row>
    <row r="43" spans="4:9" ht="26.25">
      <c r="D43" s="784" t="s">
        <v>307</v>
      </c>
      <c r="E43" s="781">
        <v>19.91</v>
      </c>
      <c r="F43" s="781">
        <v>1045.6</v>
      </c>
      <c r="G43" s="1483"/>
      <c r="I43" s="696" t="s">
        <v>566</v>
      </c>
    </row>
    <row r="44" spans="4:9" ht="17.25" thickBot="1">
      <c r="D44" s="702" t="s">
        <v>288</v>
      </c>
      <c r="E44" s="577"/>
      <c r="F44" s="577"/>
      <c r="G44" s="1484"/>
      <c r="I44" s="696" t="s">
        <v>567</v>
      </c>
    </row>
    <row r="45" spans="4:9" ht="27" thickTop="1">
      <c r="D45" s="705" t="s">
        <v>307</v>
      </c>
      <c r="E45" s="684"/>
      <c r="F45" s="684"/>
      <c r="G45" s="1485"/>
      <c r="I45" s="696" t="s">
        <v>568</v>
      </c>
    </row>
    <row r="46" spans="4:9" ht="17.25" thickBot="1">
      <c r="D46" s="702" t="s">
        <v>327</v>
      </c>
      <c r="E46" s="577">
        <v>30</v>
      </c>
      <c r="F46" s="577">
        <v>12530</v>
      </c>
      <c r="G46" s="1486">
        <v>2530</v>
      </c>
      <c r="I46" s="696" t="s">
        <v>569</v>
      </c>
    </row>
    <row r="47" ht="13.5" thickTop="1"/>
    <row r="48" ht="13.5" thickBot="1"/>
    <row r="49" spans="4:14" ht="14.25" thickBot="1" thickTop="1">
      <c r="D49" s="580" t="s">
        <v>297</v>
      </c>
      <c r="E49" s="1587" t="s">
        <v>500</v>
      </c>
      <c r="F49" s="1588"/>
      <c r="G49" s="1588"/>
      <c r="H49" s="1588"/>
      <c r="I49" s="1588"/>
      <c r="J49" s="1588"/>
      <c r="K49" s="1588"/>
      <c r="L49" s="1588"/>
      <c r="M49" s="1588"/>
      <c r="N49" s="1589"/>
    </row>
    <row r="50" spans="4:14" ht="13.5" thickBot="1">
      <c r="D50" s="776" t="s">
        <v>272</v>
      </c>
      <c r="E50" s="1590" t="s">
        <v>558</v>
      </c>
      <c r="F50" s="1591"/>
      <c r="G50" s="1591"/>
      <c r="H50" s="1591"/>
      <c r="I50" s="1591"/>
      <c r="J50" s="1591"/>
      <c r="K50" s="1591"/>
      <c r="L50" s="1591"/>
      <c r="M50" s="1591"/>
      <c r="N50" s="1592"/>
    </row>
    <row r="51" spans="4:14" ht="26.25" thickBot="1">
      <c r="D51" s="1488" t="s">
        <v>273</v>
      </c>
      <c r="E51" s="1658" t="s">
        <v>274</v>
      </c>
      <c r="F51" s="1659"/>
      <c r="G51" s="1660" t="s">
        <v>559</v>
      </c>
      <c r="H51" s="1661"/>
      <c r="I51" s="1661"/>
      <c r="J51" s="1661"/>
      <c r="K51" s="1661"/>
      <c r="L51" s="1661"/>
      <c r="M51" s="1661"/>
      <c r="N51" s="1662"/>
    </row>
    <row r="52" spans="4:8" ht="14.25" thickBot="1">
      <c r="D52" s="590" t="s">
        <v>275</v>
      </c>
      <c r="E52" s="588" t="s">
        <v>276</v>
      </c>
      <c r="F52" s="591" t="s">
        <v>277</v>
      </c>
      <c r="G52" s="591" t="s">
        <v>278</v>
      </c>
      <c r="H52" s="586"/>
    </row>
    <row r="53" spans="4:8" ht="26.25" thickBot="1">
      <c r="D53" s="590" t="s">
        <v>279</v>
      </c>
      <c r="E53" s="1051"/>
      <c r="F53" s="1051">
        <v>4000</v>
      </c>
      <c r="G53" s="1051">
        <v>2000</v>
      </c>
      <c r="H53" s="586"/>
    </row>
    <row r="54" spans="4:8" ht="26.25" thickBot="1">
      <c r="D54" s="590" t="s">
        <v>283</v>
      </c>
      <c r="E54" s="591"/>
      <c r="F54" s="591"/>
      <c r="G54" s="591"/>
      <c r="H54" s="586"/>
    </row>
    <row r="55" spans="4:14" ht="26.25" thickBot="1">
      <c r="D55" s="1488" t="s">
        <v>273</v>
      </c>
      <c r="E55" s="1658" t="s">
        <v>274</v>
      </c>
      <c r="F55" s="1659"/>
      <c r="G55" s="1660" t="s">
        <v>560</v>
      </c>
      <c r="H55" s="1661"/>
      <c r="I55" s="1661"/>
      <c r="J55" s="1661"/>
      <c r="K55" s="1661"/>
      <c r="L55" s="1661"/>
      <c r="M55" s="1661"/>
      <c r="N55" s="1662"/>
    </row>
    <row r="56" spans="4:8" ht="14.25" thickBot="1">
      <c r="D56" s="590" t="s">
        <v>275</v>
      </c>
      <c r="E56" s="588" t="s">
        <v>276</v>
      </c>
      <c r="F56" s="591" t="s">
        <v>277</v>
      </c>
      <c r="G56" s="591" t="s">
        <v>278</v>
      </c>
      <c r="H56" s="586"/>
    </row>
    <row r="57" spans="4:8" ht="26.25" thickBot="1">
      <c r="D57" s="590" t="s">
        <v>279</v>
      </c>
      <c r="E57" s="1051"/>
      <c r="F57" s="1051">
        <v>40</v>
      </c>
      <c r="G57" s="1051">
        <v>20</v>
      </c>
      <c r="H57" s="586"/>
    </row>
    <row r="58" spans="4:8" ht="26.25" thickBot="1">
      <c r="D58" s="590" t="s">
        <v>283</v>
      </c>
      <c r="E58" s="591"/>
      <c r="F58" s="591"/>
      <c r="G58" s="591"/>
      <c r="H58" s="586"/>
    </row>
  </sheetData>
  <sheetProtection/>
  <mergeCells count="16">
    <mergeCell ref="E49:N49"/>
    <mergeCell ref="E50:N50"/>
    <mergeCell ref="E51:F51"/>
    <mergeCell ref="G51:N51"/>
    <mergeCell ref="E55:F55"/>
    <mergeCell ref="G55:N55"/>
    <mergeCell ref="E14:N14"/>
    <mergeCell ref="E15:N15"/>
    <mergeCell ref="E16:F16"/>
    <mergeCell ref="G16:N16"/>
    <mergeCell ref="E34:N34"/>
    <mergeCell ref="E35:F35"/>
    <mergeCell ref="G35:N35"/>
    <mergeCell ref="E33:N33"/>
    <mergeCell ref="E20:F20"/>
    <mergeCell ref="G20:N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"/>
  <sheetViews>
    <sheetView zoomScale="88" zoomScaleNormal="88" zoomScalePageLayoutView="0" workbookViewId="0" topLeftCell="F54">
      <selection activeCell="A2" sqref="A2:AE85"/>
    </sheetView>
  </sheetViews>
  <sheetFormatPr defaultColWidth="9.140625" defaultRowHeight="12.75"/>
  <cols>
    <col min="1" max="1" width="3.8515625" style="1176" customWidth="1"/>
    <col min="2" max="2" width="3.421875" style="1175" customWidth="1"/>
    <col min="3" max="3" width="7.28125" style="1173" customWidth="1"/>
    <col min="4" max="4" width="2.28125" style="1173" customWidth="1"/>
    <col min="5" max="5" width="34.7109375" style="1173" customWidth="1"/>
    <col min="6" max="6" width="6.8515625" style="1173" bestFit="1" customWidth="1"/>
    <col min="7" max="7" width="9.57421875" style="1173" bestFit="1" customWidth="1"/>
    <col min="8" max="8" width="6.8515625" style="1173" bestFit="1" customWidth="1"/>
    <col min="9" max="9" width="8.421875" style="1173" bestFit="1" customWidth="1"/>
    <col min="10" max="10" width="6.8515625" style="1173" bestFit="1" customWidth="1"/>
    <col min="11" max="11" width="8.421875" style="1173" bestFit="1" customWidth="1"/>
    <col min="12" max="12" width="4.140625" style="1173" customWidth="1"/>
    <col min="13" max="13" width="7.28125" style="1173" bestFit="1" customWidth="1"/>
    <col min="14" max="14" width="4.00390625" style="1173" bestFit="1" customWidth="1"/>
    <col min="15" max="15" width="7.421875" style="1173" customWidth="1"/>
    <col min="16" max="16" width="6.8515625" style="1173" bestFit="1" customWidth="1"/>
    <col min="17" max="17" width="9.57421875" style="1173" bestFit="1" customWidth="1"/>
    <col min="18" max="18" width="0.85546875" style="1174" customWidth="1"/>
    <col min="19" max="19" width="3.57421875" style="1173" bestFit="1" customWidth="1"/>
    <col min="20" max="20" width="2.8515625" style="1173" customWidth="1"/>
    <col min="21" max="21" width="3.57421875" style="1173" bestFit="1" customWidth="1"/>
    <col min="22" max="22" width="3.8515625" style="1173" customWidth="1"/>
    <col min="23" max="23" width="3.57421875" style="1173" bestFit="1" customWidth="1"/>
    <col min="24" max="24" width="4.00390625" style="1173" customWidth="1"/>
    <col min="25" max="25" width="3.57421875" style="1173" bestFit="1" customWidth="1"/>
    <col min="26" max="26" width="3.8515625" style="1173" customWidth="1"/>
    <col min="27" max="28" width="4.7109375" style="1173" bestFit="1" customWidth="1"/>
    <col min="29" max="29" width="0.9921875" style="1174" customWidth="1"/>
    <col min="30" max="30" width="9.57421875" style="1173" customWidth="1"/>
    <col min="31" max="31" width="9.8515625" style="1173" customWidth="1"/>
    <col min="32" max="16384" width="9.140625" style="1173" customWidth="1"/>
  </cols>
  <sheetData>
    <row r="1" spans="17:31" ht="12.75">
      <c r="Q1" s="1452"/>
      <c r="AB1" s="1288"/>
      <c r="AD1" s="1288"/>
      <c r="AE1" s="1288"/>
    </row>
    <row r="2" spans="2:31" ht="18.75">
      <c r="B2" s="1290" t="s">
        <v>473</v>
      </c>
      <c r="AD2" s="1288"/>
      <c r="AE2" s="1288"/>
    </row>
    <row r="3" ht="13.5" thickBot="1"/>
    <row r="4" spans="1:31" ht="14.25" customHeight="1" thickBot="1">
      <c r="A4" s="1669" t="s">
        <v>264</v>
      </c>
      <c r="B4" s="1670"/>
      <c r="C4" s="1670"/>
      <c r="D4" s="1670"/>
      <c r="E4" s="1670"/>
      <c r="F4" s="1670"/>
      <c r="G4" s="1670"/>
      <c r="H4" s="1670"/>
      <c r="I4" s="1670"/>
      <c r="J4" s="1670"/>
      <c r="K4" s="1670"/>
      <c r="L4" s="1670"/>
      <c r="M4" s="1670"/>
      <c r="N4" s="1670"/>
      <c r="O4" s="1670"/>
      <c r="P4" s="1670"/>
      <c r="Q4" s="1671"/>
      <c r="R4" s="1284"/>
      <c r="S4" s="1287"/>
      <c r="T4" s="1286"/>
      <c r="U4" s="1286"/>
      <c r="V4" s="1286"/>
      <c r="W4" s="1286"/>
      <c r="X4" s="1286"/>
      <c r="Y4" s="1286"/>
      <c r="Z4" s="1286"/>
      <c r="AA4" s="1286"/>
      <c r="AB4" s="1285"/>
      <c r="AC4" s="1284"/>
      <c r="AD4" s="1679" t="s">
        <v>264</v>
      </c>
      <c r="AE4" s="1679" t="s">
        <v>264</v>
      </c>
    </row>
    <row r="5" spans="1:31" ht="18.75" customHeight="1">
      <c r="A5" s="1283"/>
      <c r="B5" s="1696" t="s">
        <v>40</v>
      </c>
      <c r="C5" s="1697"/>
      <c r="D5" s="1697"/>
      <c r="E5" s="1697"/>
      <c r="F5" s="1697"/>
      <c r="G5" s="1697"/>
      <c r="H5" s="1697"/>
      <c r="I5" s="1697"/>
      <c r="J5" s="1697"/>
      <c r="K5" s="1697"/>
      <c r="L5" s="1697"/>
      <c r="M5" s="1697"/>
      <c r="N5" s="1697"/>
      <c r="O5" s="1697"/>
      <c r="P5" s="1697"/>
      <c r="Q5" s="1698"/>
      <c r="R5" s="1278"/>
      <c r="S5" s="1682" t="s">
        <v>39</v>
      </c>
      <c r="T5" s="1683"/>
      <c r="U5" s="1683"/>
      <c r="V5" s="1683"/>
      <c r="W5" s="1683"/>
      <c r="X5" s="1683"/>
      <c r="Y5" s="1683"/>
      <c r="Z5" s="1683"/>
      <c r="AA5" s="1683"/>
      <c r="AB5" s="1684"/>
      <c r="AC5" s="1278"/>
      <c r="AD5" s="1680"/>
      <c r="AE5" s="1680"/>
    </row>
    <row r="6" spans="1:31" ht="12.75">
      <c r="A6" s="1277"/>
      <c r="B6" s="1343" t="s">
        <v>185</v>
      </c>
      <c r="C6" s="1275" t="s">
        <v>37</v>
      </c>
      <c r="D6" s="1274"/>
      <c r="E6" s="1676" t="s">
        <v>38</v>
      </c>
      <c r="F6" s="1677"/>
      <c r="G6" s="1677"/>
      <c r="H6" s="1677"/>
      <c r="I6" s="1677"/>
      <c r="J6" s="1677"/>
      <c r="K6" s="1677"/>
      <c r="L6" s="1677"/>
      <c r="M6" s="1677"/>
      <c r="N6" s="1677"/>
      <c r="O6" s="1677"/>
      <c r="P6" s="1677"/>
      <c r="Q6" s="1678"/>
      <c r="R6" s="1269"/>
      <c r="S6" s="1675"/>
      <c r="T6" s="1676"/>
      <c r="U6" s="1677"/>
      <c r="V6" s="1677"/>
      <c r="W6" s="1677"/>
      <c r="X6" s="1677"/>
      <c r="Y6" s="1677"/>
      <c r="Z6" s="1677"/>
      <c r="AA6" s="1677"/>
      <c r="AB6" s="1678"/>
      <c r="AC6" s="1269"/>
      <c r="AD6" s="1680"/>
      <c r="AE6" s="1680"/>
    </row>
    <row r="7" spans="1:31" ht="12.75">
      <c r="A7" s="1268"/>
      <c r="B7" s="1342" t="s">
        <v>186</v>
      </c>
      <c r="C7" s="1266" t="s">
        <v>184</v>
      </c>
      <c r="D7" s="1265"/>
      <c r="E7" s="1451" t="s">
        <v>30</v>
      </c>
      <c r="F7" s="1699">
        <v>610</v>
      </c>
      <c r="G7" s="1303"/>
      <c r="H7" s="1686">
        <v>620</v>
      </c>
      <c r="I7" s="1263"/>
      <c r="J7" s="1686">
        <v>630</v>
      </c>
      <c r="K7" s="1263"/>
      <c r="L7" s="1686">
        <v>640</v>
      </c>
      <c r="M7" s="1263"/>
      <c r="N7" s="1665">
        <v>650</v>
      </c>
      <c r="O7" s="1298"/>
      <c r="P7" s="1665" t="s">
        <v>28</v>
      </c>
      <c r="Q7" s="1690" t="s">
        <v>28</v>
      </c>
      <c r="R7" s="1255"/>
      <c r="S7" s="1685">
        <v>713</v>
      </c>
      <c r="T7" s="1303"/>
      <c r="U7" s="1686">
        <v>714</v>
      </c>
      <c r="V7" s="1263"/>
      <c r="W7" s="1686">
        <v>716</v>
      </c>
      <c r="X7" s="1263"/>
      <c r="Y7" s="1665">
        <v>717</v>
      </c>
      <c r="Z7" s="1298"/>
      <c r="AA7" s="1665" t="s">
        <v>28</v>
      </c>
      <c r="AB7" s="1690" t="s">
        <v>28</v>
      </c>
      <c r="AC7" s="1255"/>
      <c r="AD7" s="1680"/>
      <c r="AE7" s="1680"/>
    </row>
    <row r="8" spans="1:31" ht="13.5" thickBot="1">
      <c r="A8" s="1261"/>
      <c r="B8" s="1341"/>
      <c r="C8" s="1259"/>
      <c r="D8" s="1258"/>
      <c r="E8" s="1450"/>
      <c r="F8" s="1700"/>
      <c r="G8" s="1293"/>
      <c r="H8" s="1666"/>
      <c r="I8" s="1256"/>
      <c r="J8" s="1666"/>
      <c r="K8" s="1256"/>
      <c r="L8" s="1666"/>
      <c r="M8" s="1256"/>
      <c r="N8" s="1666"/>
      <c r="O8" s="1299"/>
      <c r="P8" s="1666"/>
      <c r="Q8" s="1691"/>
      <c r="R8" s="1255"/>
      <c r="S8" s="1668"/>
      <c r="T8" s="1293"/>
      <c r="U8" s="1666"/>
      <c r="V8" s="1256"/>
      <c r="W8" s="1666"/>
      <c r="X8" s="1256"/>
      <c r="Y8" s="1666"/>
      <c r="Z8" s="1299"/>
      <c r="AA8" s="1666"/>
      <c r="AB8" s="1691"/>
      <c r="AC8" s="1255"/>
      <c r="AD8" s="1681"/>
      <c r="AE8" s="1681"/>
    </row>
    <row r="9" spans="1:31" ht="16.5" thickBot="1" thickTop="1">
      <c r="A9" s="1254">
        <v>1</v>
      </c>
      <c r="B9" s="1381" t="s">
        <v>474</v>
      </c>
      <c r="C9" s="1380"/>
      <c r="D9" s="1379"/>
      <c r="E9" s="1449"/>
      <c r="F9" s="1376">
        <f>F10</f>
        <v>2900</v>
      </c>
      <c r="G9" s="1464">
        <f aca="true" t="shared" si="0" ref="G9:O10">G10</f>
        <v>96.26236473478059</v>
      </c>
      <c r="H9" s="1376">
        <f t="shared" si="0"/>
        <v>1200</v>
      </c>
      <c r="I9" s="1464">
        <f t="shared" si="0"/>
        <v>39.83270264887472</v>
      </c>
      <c r="J9" s="1376">
        <f t="shared" si="0"/>
        <v>2174</v>
      </c>
      <c r="K9" s="1464">
        <f t="shared" si="0"/>
        <v>72.16357963221137</v>
      </c>
      <c r="L9" s="1376">
        <f t="shared" si="0"/>
        <v>0</v>
      </c>
      <c r="M9" s="1464">
        <f t="shared" si="0"/>
        <v>0</v>
      </c>
      <c r="N9" s="1376">
        <f t="shared" si="0"/>
        <v>50</v>
      </c>
      <c r="O9" s="1464">
        <f t="shared" si="0"/>
        <v>1.6596959437031136</v>
      </c>
      <c r="P9" s="1453">
        <f aca="true" t="shared" si="1" ref="P9:Q12">F9+H9+J9+L9+N9</f>
        <v>6324</v>
      </c>
      <c r="Q9" s="1471">
        <f t="shared" si="1"/>
        <v>209.9183429595698</v>
      </c>
      <c r="R9" s="1248"/>
      <c r="S9" s="1377">
        <f>S10</f>
        <v>0</v>
      </c>
      <c r="T9" s="1376"/>
      <c r="U9" s="1414">
        <f>U10</f>
        <v>0</v>
      </c>
      <c r="V9" s="1414"/>
      <c r="W9" s="1414">
        <f>W10</f>
        <v>0</v>
      </c>
      <c r="X9" s="1414"/>
      <c r="Y9" s="1414">
        <f>Y10</f>
        <v>0</v>
      </c>
      <c r="Z9" s="1453"/>
      <c r="AA9" s="1453"/>
      <c r="AB9" s="1386">
        <f aca="true" t="shared" si="2" ref="AB9:AB29">SUM(S9:Y9)</f>
        <v>0</v>
      </c>
      <c r="AC9" s="1248"/>
      <c r="AD9" s="1375">
        <f aca="true" t="shared" si="3" ref="AD9:AE12">P9</f>
        <v>6324</v>
      </c>
      <c r="AE9" s="1416">
        <f t="shared" si="3"/>
        <v>209.9183429595698</v>
      </c>
    </row>
    <row r="10" spans="1:31" ht="13.5" thickTop="1">
      <c r="A10" s="1191">
        <f aca="true" t="shared" si="4" ref="A10:A29">A9+1</f>
        <v>2</v>
      </c>
      <c r="B10" s="1234">
        <v>1</v>
      </c>
      <c r="C10" s="1233" t="s">
        <v>6</v>
      </c>
      <c r="D10" s="1232"/>
      <c r="E10" s="1448"/>
      <c r="F10" s="1294">
        <f>F11</f>
        <v>2900</v>
      </c>
      <c r="G10" s="1389">
        <f t="shared" si="0"/>
        <v>96.26236473478059</v>
      </c>
      <c r="H10" s="1294">
        <f t="shared" si="0"/>
        <v>1200</v>
      </c>
      <c r="I10" s="1389">
        <f t="shared" si="0"/>
        <v>39.83270264887472</v>
      </c>
      <c r="J10" s="1294">
        <f t="shared" si="0"/>
        <v>2174</v>
      </c>
      <c r="K10" s="1389">
        <f t="shared" si="0"/>
        <v>72.16357963221137</v>
      </c>
      <c r="L10" s="1294">
        <f t="shared" si="0"/>
        <v>0</v>
      </c>
      <c r="M10" s="1389">
        <f t="shared" si="0"/>
        <v>0</v>
      </c>
      <c r="N10" s="1294">
        <f t="shared" si="0"/>
        <v>50</v>
      </c>
      <c r="O10" s="1389">
        <f t="shared" si="0"/>
        <v>1.6596959437031136</v>
      </c>
      <c r="P10" s="1306">
        <f t="shared" si="1"/>
        <v>6324</v>
      </c>
      <c r="Q10" s="1472">
        <f t="shared" si="1"/>
        <v>209.9183429595698</v>
      </c>
      <c r="R10" s="1203"/>
      <c r="S10" s="1230">
        <f>S11</f>
        <v>0</v>
      </c>
      <c r="T10" s="1294"/>
      <c r="U10" s="1229"/>
      <c r="V10" s="1229"/>
      <c r="W10" s="1229"/>
      <c r="X10" s="1229"/>
      <c r="Y10" s="1229">
        <f>Y11</f>
        <v>0</v>
      </c>
      <c r="Z10" s="1306"/>
      <c r="AA10" s="1306"/>
      <c r="AB10" s="1228">
        <f t="shared" si="2"/>
        <v>0</v>
      </c>
      <c r="AC10" s="1203"/>
      <c r="AD10" s="1339">
        <f t="shared" si="3"/>
        <v>6324</v>
      </c>
      <c r="AE10" s="1417">
        <f t="shared" si="3"/>
        <v>209.9183429595698</v>
      </c>
    </row>
    <row r="11" spans="1:31" ht="12.75">
      <c r="A11" s="1191">
        <f t="shared" si="4"/>
        <v>3</v>
      </c>
      <c r="B11" s="1434"/>
      <c r="C11" s="1200" t="s">
        <v>188</v>
      </c>
      <c r="D11" s="1199" t="s">
        <v>16</v>
      </c>
      <c r="E11" s="1447"/>
      <c r="F11" s="1197">
        <f>SUM(F12:F29)</f>
        <v>2900</v>
      </c>
      <c r="G11" s="1390">
        <f aca="true" t="shared" si="5" ref="G11:O11">SUM(G12:G29)</f>
        <v>96.26236473478059</v>
      </c>
      <c r="H11" s="1197">
        <f t="shared" si="5"/>
        <v>1200</v>
      </c>
      <c r="I11" s="1390">
        <f t="shared" si="5"/>
        <v>39.83270264887472</v>
      </c>
      <c r="J11" s="1197">
        <f t="shared" si="5"/>
        <v>2174</v>
      </c>
      <c r="K11" s="1390">
        <f t="shared" si="5"/>
        <v>72.16357963221137</v>
      </c>
      <c r="L11" s="1197">
        <f t="shared" si="5"/>
        <v>0</v>
      </c>
      <c r="M11" s="1390">
        <f t="shared" si="5"/>
        <v>0</v>
      </c>
      <c r="N11" s="1197">
        <f t="shared" si="5"/>
        <v>50</v>
      </c>
      <c r="O11" s="1390">
        <f t="shared" si="5"/>
        <v>1.6596959437031136</v>
      </c>
      <c r="P11" s="1454">
        <f t="shared" si="1"/>
        <v>6324</v>
      </c>
      <c r="Q11" s="1473">
        <f t="shared" si="1"/>
        <v>209.9183429595698</v>
      </c>
      <c r="R11" s="1432"/>
      <c r="S11" s="1433">
        <f>SUM(S14:S28)</f>
        <v>0</v>
      </c>
      <c r="T11" s="1297"/>
      <c r="U11" s="1227"/>
      <c r="V11" s="1227"/>
      <c r="W11" s="1227"/>
      <c r="X11" s="1227"/>
      <c r="Y11" s="1227">
        <f>SUM(Y12:Y29)</f>
        <v>0</v>
      </c>
      <c r="Z11" s="1454"/>
      <c r="AA11" s="1454"/>
      <c r="AB11" s="1384">
        <f t="shared" si="2"/>
        <v>0</v>
      </c>
      <c r="AC11" s="1432"/>
      <c r="AD11" s="1192">
        <f t="shared" si="3"/>
        <v>6324</v>
      </c>
      <c r="AE11" s="1418">
        <f t="shared" si="3"/>
        <v>209.9183429595698</v>
      </c>
    </row>
    <row r="12" spans="1:31" ht="12.75">
      <c r="A12" s="1191">
        <f t="shared" si="4"/>
        <v>4</v>
      </c>
      <c r="B12" s="1217"/>
      <c r="C12" s="1240"/>
      <c r="D12" s="1216" t="s">
        <v>31</v>
      </c>
      <c r="E12" s="1439" t="s">
        <v>213</v>
      </c>
      <c r="F12" s="1224">
        <v>2900</v>
      </c>
      <c r="G12" s="1391">
        <f>F12/30.126</f>
        <v>96.26236473478059</v>
      </c>
      <c r="H12" s="1223"/>
      <c r="I12" s="1397">
        <f>H12/30.126</f>
        <v>0</v>
      </c>
      <c r="J12" s="1244"/>
      <c r="K12" s="1399">
        <f>J12/30.126</f>
        <v>0</v>
      </c>
      <c r="L12" s="1224"/>
      <c r="M12" s="1391">
        <f>L12/30.126</f>
        <v>0</v>
      </c>
      <c r="N12" s="1223"/>
      <c r="O12" s="1468">
        <f>N12/30.126</f>
        <v>0</v>
      </c>
      <c r="P12" s="1307">
        <f t="shared" si="1"/>
        <v>2900</v>
      </c>
      <c r="Q12" s="1474">
        <f t="shared" si="1"/>
        <v>96.26236473478059</v>
      </c>
      <c r="R12" s="1182"/>
      <c r="S12" s="1353"/>
      <c r="T12" s="1354"/>
      <c r="U12" s="1352"/>
      <c r="V12" s="1352"/>
      <c r="W12" s="1352"/>
      <c r="X12" s="1352"/>
      <c r="Y12" s="1349"/>
      <c r="Z12" s="1457"/>
      <c r="AA12" s="1457"/>
      <c r="AB12" s="1445">
        <f t="shared" si="2"/>
        <v>0</v>
      </c>
      <c r="AC12" s="1193"/>
      <c r="AD12" s="1181">
        <f t="shared" si="3"/>
        <v>2900</v>
      </c>
      <c r="AE12" s="1476">
        <f t="shared" si="3"/>
        <v>96.26236473478059</v>
      </c>
    </row>
    <row r="13" spans="1:31" ht="12.75">
      <c r="A13" s="1191">
        <f t="shared" si="4"/>
        <v>5</v>
      </c>
      <c r="B13" s="1217"/>
      <c r="C13" s="1240"/>
      <c r="D13" s="1216" t="s">
        <v>32</v>
      </c>
      <c r="E13" s="1439" t="s">
        <v>214</v>
      </c>
      <c r="F13" s="1224">
        <v>0</v>
      </c>
      <c r="G13" s="1391">
        <f aca="true" t="shared" si="6" ref="G13:G29">F13/30.126</f>
        <v>0</v>
      </c>
      <c r="H13" s="1223">
        <v>1200</v>
      </c>
      <c r="I13" s="1397">
        <f aca="true" t="shared" si="7" ref="I13:I29">H13/30.126</f>
        <v>39.83270264887472</v>
      </c>
      <c r="J13" s="1244"/>
      <c r="K13" s="1399">
        <f aca="true" t="shared" si="8" ref="K13:K29">J13/30.126</f>
        <v>0</v>
      </c>
      <c r="L13" s="1224"/>
      <c r="M13" s="1391">
        <f aca="true" t="shared" si="9" ref="M13:M29">L13/30.126</f>
        <v>0</v>
      </c>
      <c r="N13" s="1223"/>
      <c r="O13" s="1468">
        <f aca="true" t="shared" si="10" ref="O13:O29">N13/30.126</f>
        <v>0</v>
      </c>
      <c r="P13" s="1307">
        <f aca="true" t="shared" si="11" ref="P13:P29">F13+H13+J13+L13+N13</f>
        <v>1200</v>
      </c>
      <c r="Q13" s="1474">
        <f aca="true" t="shared" si="12" ref="Q13:Q29">G13+I13+K13+M13+O13</f>
        <v>39.83270264887472</v>
      </c>
      <c r="R13" s="1182"/>
      <c r="S13" s="1353"/>
      <c r="T13" s="1354"/>
      <c r="U13" s="1352"/>
      <c r="V13" s="1352"/>
      <c r="W13" s="1352"/>
      <c r="X13" s="1352"/>
      <c r="Y13" s="1352"/>
      <c r="Z13" s="1458"/>
      <c r="AA13" s="1458"/>
      <c r="AB13" s="1445">
        <f t="shared" si="2"/>
        <v>0</v>
      </c>
      <c r="AC13" s="1193"/>
      <c r="AD13" s="1181">
        <f aca="true" t="shared" si="13" ref="AD13:AD29">P13</f>
        <v>1200</v>
      </c>
      <c r="AE13" s="1476">
        <f aca="true" t="shared" si="14" ref="AE13:AE29">Q13</f>
        <v>39.83270264887472</v>
      </c>
    </row>
    <row r="14" spans="1:31" ht="12.75">
      <c r="A14" s="1191">
        <f t="shared" si="4"/>
        <v>6</v>
      </c>
      <c r="B14" s="1217"/>
      <c r="C14" s="1240"/>
      <c r="D14" s="1216" t="s">
        <v>33</v>
      </c>
      <c r="E14" s="1439" t="s">
        <v>21</v>
      </c>
      <c r="F14" s="1224"/>
      <c r="G14" s="1391">
        <f t="shared" si="6"/>
        <v>0</v>
      </c>
      <c r="H14" s="1223"/>
      <c r="I14" s="1397">
        <f t="shared" si="7"/>
        <v>0</v>
      </c>
      <c r="J14" s="1244">
        <v>250</v>
      </c>
      <c r="K14" s="1399">
        <f t="shared" si="8"/>
        <v>8.298479718515567</v>
      </c>
      <c r="L14" s="1224"/>
      <c r="M14" s="1391">
        <f t="shared" si="9"/>
        <v>0</v>
      </c>
      <c r="N14" s="1223"/>
      <c r="O14" s="1468">
        <f t="shared" si="10"/>
        <v>0</v>
      </c>
      <c r="P14" s="1307">
        <f t="shared" si="11"/>
        <v>250</v>
      </c>
      <c r="Q14" s="1474">
        <f t="shared" si="12"/>
        <v>8.298479718515567</v>
      </c>
      <c r="R14" s="1182"/>
      <c r="S14" s="1353"/>
      <c r="T14" s="1354"/>
      <c r="U14" s="1352"/>
      <c r="V14" s="1352"/>
      <c r="W14" s="1352"/>
      <c r="X14" s="1352"/>
      <c r="Y14" s="1352"/>
      <c r="Z14" s="1458"/>
      <c r="AA14" s="1458"/>
      <c r="AB14" s="1445">
        <f t="shared" si="2"/>
        <v>0</v>
      </c>
      <c r="AC14" s="1193"/>
      <c r="AD14" s="1181">
        <f t="shared" si="13"/>
        <v>250</v>
      </c>
      <c r="AE14" s="1476">
        <f t="shared" si="14"/>
        <v>8.298479718515567</v>
      </c>
    </row>
    <row r="15" spans="1:31" ht="12.75">
      <c r="A15" s="1191">
        <f t="shared" si="4"/>
        <v>7</v>
      </c>
      <c r="B15" s="1190"/>
      <c r="C15" s="1226"/>
      <c r="D15" s="1216" t="s">
        <v>34</v>
      </c>
      <c r="E15" s="1439" t="s">
        <v>15</v>
      </c>
      <c r="F15" s="1185"/>
      <c r="G15" s="1391">
        <f t="shared" si="6"/>
        <v>0</v>
      </c>
      <c r="H15" s="1184"/>
      <c r="I15" s="1397">
        <f t="shared" si="7"/>
        <v>0</v>
      </c>
      <c r="J15" s="1187">
        <v>60</v>
      </c>
      <c r="K15" s="1399">
        <f t="shared" si="8"/>
        <v>1.9916351324437362</v>
      </c>
      <c r="L15" s="1185"/>
      <c r="M15" s="1391">
        <f t="shared" si="9"/>
        <v>0</v>
      </c>
      <c r="N15" s="1184"/>
      <c r="O15" s="1468">
        <f t="shared" si="10"/>
        <v>0</v>
      </c>
      <c r="P15" s="1307">
        <f t="shared" si="11"/>
        <v>60</v>
      </c>
      <c r="Q15" s="1474">
        <f t="shared" si="12"/>
        <v>1.9916351324437362</v>
      </c>
      <c r="R15" s="1182"/>
      <c r="S15" s="1350"/>
      <c r="T15" s="1351"/>
      <c r="U15" s="1349"/>
      <c r="V15" s="1349"/>
      <c r="W15" s="1349"/>
      <c r="X15" s="1349"/>
      <c r="Y15" s="1349"/>
      <c r="Z15" s="1459"/>
      <c r="AA15" s="1459"/>
      <c r="AB15" s="1446">
        <f t="shared" si="2"/>
        <v>0</v>
      </c>
      <c r="AC15" s="1193"/>
      <c r="AD15" s="1181">
        <f t="shared" si="13"/>
        <v>60</v>
      </c>
      <c r="AE15" s="1476">
        <f t="shared" si="14"/>
        <v>1.9916351324437362</v>
      </c>
    </row>
    <row r="16" spans="1:31" ht="12.75">
      <c r="A16" s="1191">
        <f t="shared" si="4"/>
        <v>8</v>
      </c>
      <c r="B16" s="1190"/>
      <c r="C16" s="1226"/>
      <c r="D16" s="1216" t="s">
        <v>35</v>
      </c>
      <c r="E16" s="1439" t="s">
        <v>22</v>
      </c>
      <c r="F16" s="1185"/>
      <c r="G16" s="1391">
        <f t="shared" si="6"/>
        <v>0</v>
      </c>
      <c r="H16" s="1184"/>
      <c r="I16" s="1397">
        <f t="shared" si="7"/>
        <v>0</v>
      </c>
      <c r="J16" s="1187">
        <v>276</v>
      </c>
      <c r="K16" s="1399">
        <f t="shared" si="8"/>
        <v>9.161521609241186</v>
      </c>
      <c r="L16" s="1185"/>
      <c r="M16" s="1391">
        <f t="shared" si="9"/>
        <v>0</v>
      </c>
      <c r="N16" s="1184"/>
      <c r="O16" s="1468">
        <f t="shared" si="10"/>
        <v>0</v>
      </c>
      <c r="P16" s="1307">
        <f t="shared" si="11"/>
        <v>276</v>
      </c>
      <c r="Q16" s="1474">
        <f t="shared" si="12"/>
        <v>9.161521609241186</v>
      </c>
      <c r="R16" s="1182"/>
      <c r="S16" s="1350"/>
      <c r="T16" s="1351"/>
      <c r="U16" s="1349"/>
      <c r="V16" s="1349"/>
      <c r="W16" s="1349"/>
      <c r="X16" s="1349"/>
      <c r="Y16" s="1349"/>
      <c r="Z16" s="1457"/>
      <c r="AA16" s="1457"/>
      <c r="AB16" s="1445">
        <f t="shared" si="2"/>
        <v>0</v>
      </c>
      <c r="AC16" s="1193"/>
      <c r="AD16" s="1181">
        <f t="shared" si="13"/>
        <v>276</v>
      </c>
      <c r="AE16" s="1476">
        <f t="shared" si="14"/>
        <v>9.161521609241186</v>
      </c>
    </row>
    <row r="17" spans="1:31" ht="12.75">
      <c r="A17" s="1191">
        <f t="shared" si="4"/>
        <v>9</v>
      </c>
      <c r="B17" s="1217"/>
      <c r="C17" s="1444"/>
      <c r="D17" s="1245" t="s">
        <v>191</v>
      </c>
      <c r="E17" s="1440" t="s">
        <v>24</v>
      </c>
      <c r="F17" s="1241"/>
      <c r="G17" s="1391">
        <f t="shared" si="6"/>
        <v>0</v>
      </c>
      <c r="H17" s="1243"/>
      <c r="I17" s="1397">
        <f t="shared" si="7"/>
        <v>0</v>
      </c>
      <c r="J17" s="1242">
        <v>70</v>
      </c>
      <c r="K17" s="1399">
        <f t="shared" si="8"/>
        <v>2.323574321184359</v>
      </c>
      <c r="L17" s="1241"/>
      <c r="M17" s="1391">
        <f t="shared" si="9"/>
        <v>0</v>
      </c>
      <c r="N17" s="1243"/>
      <c r="O17" s="1468">
        <f t="shared" si="10"/>
        <v>0</v>
      </c>
      <c r="P17" s="1307">
        <f t="shared" si="11"/>
        <v>70</v>
      </c>
      <c r="Q17" s="1474">
        <f t="shared" si="12"/>
        <v>2.323574321184359</v>
      </c>
      <c r="R17" s="1182"/>
      <c r="S17" s="1443"/>
      <c r="T17" s="1456"/>
      <c r="U17" s="1442"/>
      <c r="V17" s="1442"/>
      <c r="W17" s="1442"/>
      <c r="X17" s="1442"/>
      <c r="Y17" s="1442"/>
      <c r="Z17" s="1460"/>
      <c r="AA17" s="1460"/>
      <c r="AB17" s="1441">
        <f t="shared" si="2"/>
        <v>0</v>
      </c>
      <c r="AC17" s="1193"/>
      <c r="AD17" s="1181">
        <f t="shared" si="13"/>
        <v>70</v>
      </c>
      <c r="AE17" s="1476">
        <f t="shared" si="14"/>
        <v>2.323574321184359</v>
      </c>
    </row>
    <row r="18" spans="1:31" ht="12.75">
      <c r="A18" s="1191">
        <f t="shared" si="4"/>
        <v>10</v>
      </c>
      <c r="B18" s="1201"/>
      <c r="C18" s="1226"/>
      <c r="D18" s="1216" t="s">
        <v>192</v>
      </c>
      <c r="E18" s="1439" t="s">
        <v>478</v>
      </c>
      <c r="F18" s="1185"/>
      <c r="G18" s="1391">
        <f t="shared" si="6"/>
        <v>0</v>
      </c>
      <c r="H18" s="1184"/>
      <c r="I18" s="1397">
        <f t="shared" si="7"/>
        <v>0</v>
      </c>
      <c r="J18" s="1187">
        <v>150</v>
      </c>
      <c r="K18" s="1399">
        <f t="shared" si="8"/>
        <v>4.97908783110934</v>
      </c>
      <c r="L18" s="1185"/>
      <c r="M18" s="1391">
        <f t="shared" si="9"/>
        <v>0</v>
      </c>
      <c r="N18" s="1184"/>
      <c r="O18" s="1468">
        <f t="shared" si="10"/>
        <v>0</v>
      </c>
      <c r="P18" s="1307">
        <f t="shared" si="11"/>
        <v>150</v>
      </c>
      <c r="Q18" s="1474">
        <f t="shared" si="12"/>
        <v>4.97908783110934</v>
      </c>
      <c r="R18" s="1182"/>
      <c r="S18" s="1215"/>
      <c r="T18" s="1214"/>
      <c r="U18" s="1210"/>
      <c r="V18" s="1210"/>
      <c r="W18" s="1210"/>
      <c r="X18" s="1210"/>
      <c r="Y18" s="1210"/>
      <c r="Z18" s="1305"/>
      <c r="AA18" s="1305"/>
      <c r="AB18" s="1209">
        <f t="shared" si="2"/>
        <v>0</v>
      </c>
      <c r="AC18" s="1182"/>
      <c r="AD18" s="1181">
        <f t="shared" si="13"/>
        <v>150</v>
      </c>
      <c r="AE18" s="1476">
        <f t="shared" si="14"/>
        <v>4.97908783110934</v>
      </c>
    </row>
    <row r="19" spans="1:31" ht="12.75">
      <c r="A19" s="1191">
        <f t="shared" si="4"/>
        <v>11</v>
      </c>
      <c r="B19" s="1201"/>
      <c r="C19" s="1240"/>
      <c r="D19" s="1245" t="s">
        <v>193</v>
      </c>
      <c r="E19" s="1440" t="s">
        <v>17</v>
      </c>
      <c r="F19" s="1224"/>
      <c r="G19" s="1391">
        <f t="shared" si="6"/>
        <v>0</v>
      </c>
      <c r="H19" s="1223"/>
      <c r="I19" s="1397">
        <f t="shared" si="7"/>
        <v>0</v>
      </c>
      <c r="J19" s="1244"/>
      <c r="K19" s="1399">
        <f t="shared" si="8"/>
        <v>0</v>
      </c>
      <c r="L19" s="1224"/>
      <c r="M19" s="1391">
        <f t="shared" si="9"/>
        <v>0</v>
      </c>
      <c r="N19" s="1223"/>
      <c r="O19" s="1468">
        <f t="shared" si="10"/>
        <v>0</v>
      </c>
      <c r="P19" s="1307">
        <f t="shared" si="11"/>
        <v>0</v>
      </c>
      <c r="Q19" s="1474">
        <f t="shared" si="12"/>
        <v>0</v>
      </c>
      <c r="R19" s="1182"/>
      <c r="S19" s="1215"/>
      <c r="T19" s="1214"/>
      <c r="U19" s="1210"/>
      <c r="V19" s="1210"/>
      <c r="W19" s="1210"/>
      <c r="X19" s="1210"/>
      <c r="Y19" s="1210"/>
      <c r="Z19" s="1305"/>
      <c r="AA19" s="1305"/>
      <c r="AB19" s="1209">
        <f t="shared" si="2"/>
        <v>0</v>
      </c>
      <c r="AC19" s="1182"/>
      <c r="AD19" s="1181">
        <f t="shared" si="13"/>
        <v>0</v>
      </c>
      <c r="AE19" s="1476">
        <f t="shared" si="14"/>
        <v>0</v>
      </c>
    </row>
    <row r="20" spans="1:31" ht="12.75">
      <c r="A20" s="1191">
        <f t="shared" si="4"/>
        <v>12</v>
      </c>
      <c r="B20" s="1201"/>
      <c r="C20" s="1240"/>
      <c r="D20" s="1245" t="s">
        <v>221</v>
      </c>
      <c r="E20" s="1440" t="s">
        <v>25</v>
      </c>
      <c r="F20" s="1224"/>
      <c r="G20" s="1391">
        <f t="shared" si="6"/>
        <v>0</v>
      </c>
      <c r="H20" s="1223"/>
      <c r="I20" s="1397">
        <f t="shared" si="7"/>
        <v>0</v>
      </c>
      <c r="J20" s="1244"/>
      <c r="K20" s="1399">
        <f t="shared" si="8"/>
        <v>0</v>
      </c>
      <c r="L20" s="1224"/>
      <c r="M20" s="1391">
        <f t="shared" si="9"/>
        <v>0</v>
      </c>
      <c r="N20" s="1223"/>
      <c r="O20" s="1468">
        <f t="shared" si="10"/>
        <v>0</v>
      </c>
      <c r="P20" s="1307">
        <f t="shared" si="11"/>
        <v>0</v>
      </c>
      <c r="Q20" s="1474">
        <f t="shared" si="12"/>
        <v>0</v>
      </c>
      <c r="R20" s="1182"/>
      <c r="S20" s="1215"/>
      <c r="T20" s="1214"/>
      <c r="U20" s="1210"/>
      <c r="V20" s="1210"/>
      <c r="W20" s="1210"/>
      <c r="X20" s="1210"/>
      <c r="Y20" s="1210"/>
      <c r="Z20" s="1305"/>
      <c r="AA20" s="1305"/>
      <c r="AB20" s="1209">
        <f t="shared" si="2"/>
        <v>0</v>
      </c>
      <c r="AC20" s="1182"/>
      <c r="AD20" s="1181">
        <f t="shared" si="13"/>
        <v>0</v>
      </c>
      <c r="AE20" s="1476">
        <f t="shared" si="14"/>
        <v>0</v>
      </c>
    </row>
    <row r="21" spans="1:31" ht="12.75">
      <c r="A21" s="1191">
        <f t="shared" si="4"/>
        <v>13</v>
      </c>
      <c r="B21" s="1201"/>
      <c r="C21" s="1240"/>
      <c r="D21" s="1245" t="s">
        <v>222</v>
      </c>
      <c r="E21" s="1440" t="s">
        <v>475</v>
      </c>
      <c r="F21" s="1224"/>
      <c r="G21" s="1391">
        <f t="shared" si="6"/>
        <v>0</v>
      </c>
      <c r="H21" s="1223"/>
      <c r="I21" s="1397">
        <f t="shared" si="7"/>
        <v>0</v>
      </c>
      <c r="J21" s="1244">
        <v>190</v>
      </c>
      <c r="K21" s="1399">
        <f t="shared" si="8"/>
        <v>6.306844586071831</v>
      </c>
      <c r="L21" s="1224"/>
      <c r="M21" s="1391">
        <f t="shared" si="9"/>
        <v>0</v>
      </c>
      <c r="N21" s="1223"/>
      <c r="O21" s="1468">
        <f t="shared" si="10"/>
        <v>0</v>
      </c>
      <c r="P21" s="1307">
        <f t="shared" si="11"/>
        <v>190</v>
      </c>
      <c r="Q21" s="1474">
        <f t="shared" si="12"/>
        <v>6.306844586071831</v>
      </c>
      <c r="R21" s="1182"/>
      <c r="S21" s="1215"/>
      <c r="T21" s="1214"/>
      <c r="U21" s="1210"/>
      <c r="V21" s="1210"/>
      <c r="W21" s="1210"/>
      <c r="X21" s="1210"/>
      <c r="Y21" s="1210"/>
      <c r="Z21" s="1305"/>
      <c r="AA21" s="1305"/>
      <c r="AB21" s="1209">
        <f t="shared" si="2"/>
        <v>0</v>
      </c>
      <c r="AC21" s="1182"/>
      <c r="AD21" s="1181">
        <f t="shared" si="13"/>
        <v>190</v>
      </c>
      <c r="AE21" s="1476">
        <f t="shared" si="14"/>
        <v>6.306844586071831</v>
      </c>
    </row>
    <row r="22" spans="1:31" ht="12.75">
      <c r="A22" s="1191">
        <f t="shared" si="4"/>
        <v>14</v>
      </c>
      <c r="B22" s="1201"/>
      <c r="C22" s="1240"/>
      <c r="D22" s="1245" t="s">
        <v>223</v>
      </c>
      <c r="E22" s="1440" t="s">
        <v>26</v>
      </c>
      <c r="F22" s="1224"/>
      <c r="G22" s="1391">
        <f t="shared" si="6"/>
        <v>0</v>
      </c>
      <c r="H22" s="1223"/>
      <c r="I22" s="1397">
        <f t="shared" si="7"/>
        <v>0</v>
      </c>
      <c r="J22" s="1244">
        <v>200</v>
      </c>
      <c r="K22" s="1399">
        <f t="shared" si="8"/>
        <v>6.638783774812454</v>
      </c>
      <c r="L22" s="1224"/>
      <c r="M22" s="1391">
        <f t="shared" si="9"/>
        <v>0</v>
      </c>
      <c r="N22" s="1223"/>
      <c r="O22" s="1468">
        <f t="shared" si="10"/>
        <v>0</v>
      </c>
      <c r="P22" s="1307">
        <f t="shared" si="11"/>
        <v>200</v>
      </c>
      <c r="Q22" s="1474">
        <f t="shared" si="12"/>
        <v>6.638783774812454</v>
      </c>
      <c r="R22" s="1182"/>
      <c r="S22" s="1215"/>
      <c r="T22" s="1214"/>
      <c r="U22" s="1210"/>
      <c r="V22" s="1210"/>
      <c r="W22" s="1210"/>
      <c r="X22" s="1210"/>
      <c r="Y22" s="1210"/>
      <c r="Z22" s="1305"/>
      <c r="AA22" s="1305"/>
      <c r="AB22" s="1209">
        <f t="shared" si="2"/>
        <v>0</v>
      </c>
      <c r="AC22" s="1182"/>
      <c r="AD22" s="1181">
        <f t="shared" si="13"/>
        <v>200</v>
      </c>
      <c r="AE22" s="1476">
        <f t="shared" si="14"/>
        <v>6.638783774812454</v>
      </c>
    </row>
    <row r="23" spans="1:31" ht="12.75">
      <c r="A23" s="1191">
        <f t="shared" si="4"/>
        <v>15</v>
      </c>
      <c r="B23" s="1201"/>
      <c r="C23" s="1226"/>
      <c r="D23" s="1216" t="s">
        <v>224</v>
      </c>
      <c r="E23" s="1439" t="s">
        <v>27</v>
      </c>
      <c r="F23" s="1185"/>
      <c r="G23" s="1391">
        <f t="shared" si="6"/>
        <v>0</v>
      </c>
      <c r="H23" s="1184"/>
      <c r="I23" s="1397">
        <f t="shared" si="7"/>
        <v>0</v>
      </c>
      <c r="J23" s="1187">
        <v>30</v>
      </c>
      <c r="K23" s="1399">
        <f t="shared" si="8"/>
        <v>0.9958175662218681</v>
      </c>
      <c r="L23" s="1185"/>
      <c r="M23" s="1391">
        <f t="shared" si="9"/>
        <v>0</v>
      </c>
      <c r="N23" s="1184"/>
      <c r="O23" s="1468">
        <f t="shared" si="10"/>
        <v>0</v>
      </c>
      <c r="P23" s="1307">
        <f t="shared" si="11"/>
        <v>30</v>
      </c>
      <c r="Q23" s="1474">
        <f t="shared" si="12"/>
        <v>0.9958175662218681</v>
      </c>
      <c r="R23" s="1182"/>
      <c r="S23" s="1215"/>
      <c r="T23" s="1214"/>
      <c r="U23" s="1210"/>
      <c r="V23" s="1210"/>
      <c r="W23" s="1210"/>
      <c r="X23" s="1210"/>
      <c r="Y23" s="1210"/>
      <c r="Z23" s="1305"/>
      <c r="AA23" s="1305"/>
      <c r="AB23" s="1209">
        <f t="shared" si="2"/>
        <v>0</v>
      </c>
      <c r="AC23" s="1182"/>
      <c r="AD23" s="1181">
        <f t="shared" si="13"/>
        <v>30</v>
      </c>
      <c r="AE23" s="1476">
        <f t="shared" si="14"/>
        <v>0.9958175662218681</v>
      </c>
    </row>
    <row r="24" spans="1:31" ht="12.75">
      <c r="A24" s="1191">
        <f t="shared" si="4"/>
        <v>16</v>
      </c>
      <c r="B24" s="1434"/>
      <c r="C24" s="1226"/>
      <c r="D24" s="1216" t="s">
        <v>225</v>
      </c>
      <c r="E24" s="1438" t="s">
        <v>476</v>
      </c>
      <c r="F24" s="1185"/>
      <c r="G24" s="1391">
        <f t="shared" si="6"/>
        <v>0</v>
      </c>
      <c r="H24" s="1184"/>
      <c r="I24" s="1397">
        <f t="shared" si="7"/>
        <v>0</v>
      </c>
      <c r="J24" s="1187">
        <v>50</v>
      </c>
      <c r="K24" s="1399">
        <f t="shared" si="8"/>
        <v>1.6596959437031136</v>
      </c>
      <c r="L24" s="1185"/>
      <c r="M24" s="1391">
        <f t="shared" si="9"/>
        <v>0</v>
      </c>
      <c r="N24" s="1184"/>
      <c r="O24" s="1468">
        <f t="shared" si="10"/>
        <v>0</v>
      </c>
      <c r="P24" s="1307">
        <f t="shared" si="11"/>
        <v>50</v>
      </c>
      <c r="Q24" s="1474">
        <f t="shared" si="12"/>
        <v>1.6596959437031136</v>
      </c>
      <c r="R24" s="1182"/>
      <c r="S24" s="1186"/>
      <c r="T24" s="1185"/>
      <c r="U24" s="1184"/>
      <c r="V24" s="1184"/>
      <c r="W24" s="1184"/>
      <c r="X24" s="1184"/>
      <c r="Y24" s="1184"/>
      <c r="Z24" s="1305"/>
      <c r="AA24" s="1305"/>
      <c r="AB24" s="1209">
        <f t="shared" si="2"/>
        <v>0</v>
      </c>
      <c r="AC24" s="1182"/>
      <c r="AD24" s="1181">
        <f t="shared" si="13"/>
        <v>50</v>
      </c>
      <c r="AE24" s="1476">
        <f t="shared" si="14"/>
        <v>1.6596959437031136</v>
      </c>
    </row>
    <row r="25" spans="1:31" ht="12.75">
      <c r="A25" s="1191">
        <f t="shared" si="4"/>
        <v>17</v>
      </c>
      <c r="B25" s="1436"/>
      <c r="C25" s="1213"/>
      <c r="D25" s="1222" t="s">
        <v>226</v>
      </c>
      <c r="E25" s="1437" t="s">
        <v>477</v>
      </c>
      <c r="F25" s="1214"/>
      <c r="G25" s="1391">
        <f t="shared" si="6"/>
        <v>0</v>
      </c>
      <c r="H25" s="1210"/>
      <c r="I25" s="1397">
        <f t="shared" si="7"/>
        <v>0</v>
      </c>
      <c r="J25" s="1211">
        <v>208</v>
      </c>
      <c r="K25" s="1399">
        <f t="shared" si="8"/>
        <v>6.904335125804952</v>
      </c>
      <c r="L25" s="1214"/>
      <c r="M25" s="1391">
        <f t="shared" si="9"/>
        <v>0</v>
      </c>
      <c r="N25" s="1210"/>
      <c r="O25" s="1468">
        <f t="shared" si="10"/>
        <v>0</v>
      </c>
      <c r="P25" s="1307">
        <f t="shared" si="11"/>
        <v>208</v>
      </c>
      <c r="Q25" s="1474">
        <f t="shared" si="12"/>
        <v>6.904335125804952</v>
      </c>
      <c r="R25" s="1182"/>
      <c r="S25" s="1215"/>
      <c r="T25" s="1214"/>
      <c r="U25" s="1210"/>
      <c r="V25" s="1210"/>
      <c r="W25" s="1210"/>
      <c r="X25" s="1210"/>
      <c r="Y25" s="1210"/>
      <c r="Z25" s="1305"/>
      <c r="AA25" s="1305"/>
      <c r="AB25" s="1209">
        <f t="shared" si="2"/>
        <v>0</v>
      </c>
      <c r="AC25" s="1182"/>
      <c r="AD25" s="1181">
        <f t="shared" si="13"/>
        <v>208</v>
      </c>
      <c r="AE25" s="1476">
        <f t="shared" si="14"/>
        <v>6.904335125804952</v>
      </c>
    </row>
    <row r="26" spans="1:31" ht="12.75">
      <c r="A26" s="1191">
        <f t="shared" si="4"/>
        <v>18</v>
      </c>
      <c r="B26" s="1436"/>
      <c r="C26" s="1213"/>
      <c r="D26" s="1222" t="s">
        <v>227</v>
      </c>
      <c r="E26" s="1437" t="s">
        <v>479</v>
      </c>
      <c r="F26" s="1214"/>
      <c r="G26" s="1391">
        <f t="shared" si="6"/>
        <v>0</v>
      </c>
      <c r="H26" s="1210"/>
      <c r="I26" s="1397">
        <f t="shared" si="7"/>
        <v>0</v>
      </c>
      <c r="J26" s="1211"/>
      <c r="K26" s="1399">
        <f t="shared" si="8"/>
        <v>0</v>
      </c>
      <c r="L26" s="1214"/>
      <c r="M26" s="1391">
        <f t="shared" si="9"/>
        <v>0</v>
      </c>
      <c r="N26" s="1210">
        <v>50</v>
      </c>
      <c r="O26" s="1468">
        <f t="shared" si="10"/>
        <v>1.6596959437031136</v>
      </c>
      <c r="P26" s="1307">
        <f t="shared" si="11"/>
        <v>50</v>
      </c>
      <c r="Q26" s="1474">
        <f t="shared" si="12"/>
        <v>1.6596959437031136</v>
      </c>
      <c r="R26" s="1182"/>
      <c r="S26" s="1215"/>
      <c r="T26" s="1214"/>
      <c r="U26" s="1210"/>
      <c r="V26" s="1210"/>
      <c r="W26" s="1210"/>
      <c r="X26" s="1210"/>
      <c r="Y26" s="1210"/>
      <c r="Z26" s="1305"/>
      <c r="AA26" s="1305"/>
      <c r="AB26" s="1209">
        <f t="shared" si="2"/>
        <v>0</v>
      </c>
      <c r="AC26" s="1182"/>
      <c r="AD26" s="1181">
        <f t="shared" si="13"/>
        <v>50</v>
      </c>
      <c r="AE26" s="1476">
        <f t="shared" si="14"/>
        <v>1.6596959437031136</v>
      </c>
    </row>
    <row r="27" spans="1:31" ht="12.75">
      <c r="A27" s="1191">
        <f t="shared" si="4"/>
        <v>19</v>
      </c>
      <c r="B27" s="1436"/>
      <c r="C27" s="1213"/>
      <c r="D27" s="1222" t="s">
        <v>228</v>
      </c>
      <c r="E27" s="1437" t="s">
        <v>480</v>
      </c>
      <c r="F27" s="1214"/>
      <c r="G27" s="1391">
        <f t="shared" si="6"/>
        <v>0</v>
      </c>
      <c r="H27" s="1210"/>
      <c r="I27" s="1397">
        <f t="shared" si="7"/>
        <v>0</v>
      </c>
      <c r="J27" s="1211">
        <v>130</v>
      </c>
      <c r="K27" s="1399">
        <f t="shared" si="8"/>
        <v>4.315209453628095</v>
      </c>
      <c r="L27" s="1214"/>
      <c r="M27" s="1391">
        <f t="shared" si="9"/>
        <v>0</v>
      </c>
      <c r="N27" s="1210"/>
      <c r="O27" s="1468">
        <f t="shared" si="10"/>
        <v>0</v>
      </c>
      <c r="P27" s="1307">
        <f t="shared" si="11"/>
        <v>130</v>
      </c>
      <c r="Q27" s="1474">
        <f t="shared" si="12"/>
        <v>4.315209453628095</v>
      </c>
      <c r="R27" s="1182"/>
      <c r="S27" s="1215"/>
      <c r="T27" s="1214"/>
      <c r="U27" s="1210"/>
      <c r="V27" s="1210"/>
      <c r="W27" s="1210"/>
      <c r="X27" s="1210"/>
      <c r="Y27" s="1210"/>
      <c r="Z27" s="1305"/>
      <c r="AA27" s="1305"/>
      <c r="AB27" s="1209">
        <f t="shared" si="2"/>
        <v>0</v>
      </c>
      <c r="AC27" s="1182"/>
      <c r="AD27" s="1181">
        <f t="shared" si="13"/>
        <v>130</v>
      </c>
      <c r="AE27" s="1476">
        <f t="shared" si="14"/>
        <v>4.315209453628095</v>
      </c>
    </row>
    <row r="28" spans="1:31" ht="12.75">
      <c r="A28" s="1191">
        <f t="shared" si="4"/>
        <v>20</v>
      </c>
      <c r="B28" s="1436"/>
      <c r="C28" s="1213"/>
      <c r="D28" s="1222" t="s">
        <v>229</v>
      </c>
      <c r="E28" s="1435" t="s">
        <v>481</v>
      </c>
      <c r="F28" s="1214"/>
      <c r="G28" s="1391">
        <f t="shared" si="6"/>
        <v>0</v>
      </c>
      <c r="H28" s="1210"/>
      <c r="I28" s="1397">
        <f t="shared" si="7"/>
        <v>0</v>
      </c>
      <c r="J28" s="1211">
        <v>560</v>
      </c>
      <c r="K28" s="1399">
        <f t="shared" si="8"/>
        <v>18.58859456947487</v>
      </c>
      <c r="L28" s="1214"/>
      <c r="M28" s="1391">
        <f t="shared" si="9"/>
        <v>0</v>
      </c>
      <c r="N28" s="1210"/>
      <c r="O28" s="1468">
        <f t="shared" si="10"/>
        <v>0</v>
      </c>
      <c r="P28" s="1307">
        <f t="shared" si="11"/>
        <v>560</v>
      </c>
      <c r="Q28" s="1474">
        <f t="shared" si="12"/>
        <v>18.58859456947487</v>
      </c>
      <c r="R28" s="1182"/>
      <c r="S28" s="1215"/>
      <c r="T28" s="1214"/>
      <c r="U28" s="1210"/>
      <c r="V28" s="1210"/>
      <c r="W28" s="1210"/>
      <c r="X28" s="1210"/>
      <c r="Y28" s="1210"/>
      <c r="Z28" s="1305"/>
      <c r="AA28" s="1305"/>
      <c r="AB28" s="1209">
        <f t="shared" si="2"/>
        <v>0</v>
      </c>
      <c r="AC28" s="1182"/>
      <c r="AD28" s="1181">
        <f t="shared" si="13"/>
        <v>560</v>
      </c>
      <c r="AE28" s="1476">
        <f t="shared" si="14"/>
        <v>18.58859456947487</v>
      </c>
    </row>
    <row r="29" spans="1:31" ht="13.5" thickBot="1">
      <c r="A29" s="1180">
        <f t="shared" si="4"/>
        <v>21</v>
      </c>
      <c r="B29" s="1333"/>
      <c r="C29" s="1461"/>
      <c r="D29" s="1431" t="s">
        <v>237</v>
      </c>
      <c r="E29" s="1462"/>
      <c r="F29" s="1331"/>
      <c r="G29" s="1465">
        <f t="shared" si="6"/>
        <v>0</v>
      </c>
      <c r="H29" s="1317"/>
      <c r="I29" s="1466">
        <f t="shared" si="7"/>
        <v>0</v>
      </c>
      <c r="J29" s="1332"/>
      <c r="K29" s="1467">
        <f t="shared" si="8"/>
        <v>0</v>
      </c>
      <c r="L29" s="1331"/>
      <c r="M29" s="1465">
        <f t="shared" si="9"/>
        <v>0</v>
      </c>
      <c r="N29" s="1317"/>
      <c r="O29" s="1469">
        <f t="shared" si="10"/>
        <v>0</v>
      </c>
      <c r="P29" s="1307">
        <f t="shared" si="11"/>
        <v>0</v>
      </c>
      <c r="Q29" s="1475">
        <f t="shared" si="12"/>
        <v>0</v>
      </c>
      <c r="R29" s="1463"/>
      <c r="S29" s="1316"/>
      <c r="T29" s="1331"/>
      <c r="U29" s="1317"/>
      <c r="V29" s="1317"/>
      <c r="W29" s="1317"/>
      <c r="X29" s="1317"/>
      <c r="Y29" s="1317"/>
      <c r="Z29" s="1455"/>
      <c r="AA29" s="1455"/>
      <c r="AB29" s="1430">
        <f t="shared" si="2"/>
        <v>0</v>
      </c>
      <c r="AC29" s="1463"/>
      <c r="AD29" s="1179">
        <f t="shared" si="13"/>
        <v>0</v>
      </c>
      <c r="AE29" s="1477">
        <f t="shared" si="14"/>
        <v>0</v>
      </c>
    </row>
    <row r="30" spans="1:31" ht="12.75">
      <c r="A30" s="1348"/>
      <c r="B30" s="1347"/>
      <c r="C30" s="1346"/>
      <c r="D30" s="1345"/>
      <c r="E30" s="1429"/>
      <c r="F30" s="1182"/>
      <c r="G30" s="1182"/>
      <c r="H30" s="1182"/>
      <c r="I30" s="1182"/>
      <c r="J30" s="1344"/>
      <c r="K30" s="1344"/>
      <c r="L30" s="1182"/>
      <c r="M30" s="1182"/>
      <c r="N30" s="1182"/>
      <c r="O30" s="1470"/>
      <c r="P30" s="1182"/>
      <c r="Q30" s="1182"/>
      <c r="R30" s="1182"/>
      <c r="S30" s="1182"/>
      <c r="T30" s="1182"/>
      <c r="U30" s="1182"/>
      <c r="V30" s="1182"/>
      <c r="W30" s="1182"/>
      <c r="X30" s="1182"/>
      <c r="Y30" s="1182"/>
      <c r="Z30" s="1182"/>
      <c r="AA30" s="1182"/>
      <c r="AB30" s="1182"/>
      <c r="AC30" s="1182"/>
      <c r="AD30" s="1428"/>
      <c r="AE30" s="1428"/>
    </row>
    <row r="31" spans="1:31" ht="13.5" thickBot="1">
      <c r="A31" s="1348"/>
      <c r="B31" s="1347"/>
      <c r="C31" s="1346"/>
      <c r="D31" s="1345"/>
      <c r="E31" s="1429"/>
      <c r="F31" s="1182"/>
      <c r="G31" s="1182"/>
      <c r="H31" s="1182"/>
      <c r="I31" s="1182"/>
      <c r="J31" s="1344"/>
      <c r="K31" s="1344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428"/>
      <c r="AE31" s="1428"/>
    </row>
    <row r="32" spans="1:31" ht="13.5" thickBot="1">
      <c r="A32" s="1669" t="s">
        <v>345</v>
      </c>
      <c r="B32" s="1670"/>
      <c r="C32" s="1670"/>
      <c r="D32" s="1670"/>
      <c r="E32" s="1670"/>
      <c r="F32" s="1670"/>
      <c r="G32" s="1670"/>
      <c r="H32" s="1670"/>
      <c r="I32" s="1670"/>
      <c r="J32" s="1670"/>
      <c r="K32" s="1670"/>
      <c r="L32" s="1670"/>
      <c r="M32" s="1670"/>
      <c r="N32" s="1670"/>
      <c r="O32" s="1670"/>
      <c r="P32" s="1670"/>
      <c r="Q32" s="1671"/>
      <c r="R32" s="1284"/>
      <c r="S32" s="1287"/>
      <c r="T32" s="1286"/>
      <c r="U32" s="1286"/>
      <c r="V32" s="1286"/>
      <c r="W32" s="1286"/>
      <c r="X32" s="1286"/>
      <c r="Y32" s="1286"/>
      <c r="Z32" s="1286"/>
      <c r="AA32" s="1286"/>
      <c r="AB32" s="1285"/>
      <c r="AC32" s="1284"/>
      <c r="AD32" s="1679" t="s">
        <v>345</v>
      </c>
      <c r="AE32" s="1679" t="s">
        <v>345</v>
      </c>
    </row>
    <row r="33" spans="1:31" ht="15">
      <c r="A33" s="1283"/>
      <c r="B33" s="1696" t="s">
        <v>40</v>
      </c>
      <c r="C33" s="1697"/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8"/>
      <c r="R33" s="1278"/>
      <c r="S33" s="1682" t="s">
        <v>39</v>
      </c>
      <c r="T33" s="1683"/>
      <c r="U33" s="1683"/>
      <c r="V33" s="1683"/>
      <c r="W33" s="1683"/>
      <c r="X33" s="1683"/>
      <c r="Y33" s="1683"/>
      <c r="Z33" s="1683"/>
      <c r="AA33" s="1683"/>
      <c r="AB33" s="1684"/>
      <c r="AC33" s="1278"/>
      <c r="AD33" s="1680"/>
      <c r="AE33" s="1680"/>
    </row>
    <row r="34" spans="1:31" ht="12.75">
      <c r="A34" s="1277"/>
      <c r="B34" s="1343" t="s">
        <v>185</v>
      </c>
      <c r="C34" s="1275" t="s">
        <v>37</v>
      </c>
      <c r="D34" s="1274"/>
      <c r="E34" s="1676" t="s">
        <v>38</v>
      </c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8"/>
      <c r="R34" s="1269"/>
      <c r="S34" s="1675"/>
      <c r="T34" s="1676"/>
      <c r="U34" s="1677"/>
      <c r="V34" s="1677"/>
      <c r="W34" s="1677"/>
      <c r="X34" s="1677"/>
      <c r="Y34" s="1677"/>
      <c r="Z34" s="1677"/>
      <c r="AA34" s="1677"/>
      <c r="AB34" s="1678"/>
      <c r="AC34" s="1269"/>
      <c r="AD34" s="1680"/>
      <c r="AE34" s="1680"/>
    </row>
    <row r="35" spans="1:31" ht="12.75">
      <c r="A35" s="1268"/>
      <c r="B35" s="1342" t="s">
        <v>186</v>
      </c>
      <c r="C35" s="1266" t="s">
        <v>184</v>
      </c>
      <c r="D35" s="1265"/>
      <c r="E35" s="1451" t="s">
        <v>30</v>
      </c>
      <c r="F35" s="1699">
        <v>610</v>
      </c>
      <c r="G35" s="1303"/>
      <c r="H35" s="1686">
        <v>620</v>
      </c>
      <c r="I35" s="1263"/>
      <c r="J35" s="1686">
        <v>630</v>
      </c>
      <c r="K35" s="1263"/>
      <c r="L35" s="1686">
        <v>640</v>
      </c>
      <c r="M35" s="1263"/>
      <c r="N35" s="1665">
        <v>650</v>
      </c>
      <c r="O35" s="1298"/>
      <c r="P35" s="1665" t="s">
        <v>28</v>
      </c>
      <c r="Q35" s="1690" t="s">
        <v>28</v>
      </c>
      <c r="R35" s="1255"/>
      <c r="S35" s="1685">
        <v>713</v>
      </c>
      <c r="T35" s="1303"/>
      <c r="U35" s="1686">
        <v>714</v>
      </c>
      <c r="V35" s="1263"/>
      <c r="W35" s="1686">
        <v>716</v>
      </c>
      <c r="X35" s="1263"/>
      <c r="Y35" s="1665">
        <v>717</v>
      </c>
      <c r="Z35" s="1298"/>
      <c r="AA35" s="1665" t="s">
        <v>28</v>
      </c>
      <c r="AB35" s="1690" t="s">
        <v>28</v>
      </c>
      <c r="AC35" s="1255"/>
      <c r="AD35" s="1680"/>
      <c r="AE35" s="1680"/>
    </row>
    <row r="36" spans="1:31" ht="13.5" thickBot="1">
      <c r="A36" s="1261"/>
      <c r="B36" s="1341"/>
      <c r="C36" s="1259"/>
      <c r="D36" s="1258"/>
      <c r="E36" s="1450"/>
      <c r="F36" s="1700"/>
      <c r="G36" s="1293"/>
      <c r="H36" s="1666"/>
      <c r="I36" s="1256"/>
      <c r="J36" s="1666"/>
      <c r="K36" s="1256"/>
      <c r="L36" s="1666"/>
      <c r="M36" s="1256"/>
      <c r="N36" s="1666"/>
      <c r="O36" s="1299"/>
      <c r="P36" s="1666"/>
      <c r="Q36" s="1691"/>
      <c r="R36" s="1255"/>
      <c r="S36" s="1668"/>
      <c r="T36" s="1293"/>
      <c r="U36" s="1666"/>
      <c r="V36" s="1256"/>
      <c r="W36" s="1666"/>
      <c r="X36" s="1256"/>
      <c r="Y36" s="1666"/>
      <c r="Z36" s="1299"/>
      <c r="AA36" s="1666"/>
      <c r="AB36" s="1691"/>
      <c r="AC36" s="1255"/>
      <c r="AD36" s="1681"/>
      <c r="AE36" s="1681"/>
    </row>
    <row r="37" spans="1:31" ht="16.5" thickBot="1" thickTop="1">
      <c r="A37" s="1254">
        <v>1</v>
      </c>
      <c r="B37" s="1381" t="s">
        <v>474</v>
      </c>
      <c r="C37" s="1380"/>
      <c r="D37" s="1379"/>
      <c r="E37" s="1449"/>
      <c r="F37" s="1376">
        <f>F38</f>
        <v>3103</v>
      </c>
      <c r="G37" s="1464">
        <f aca="true" t="shared" si="15" ref="G37:O38">G38</f>
        <v>103.00073026621523</v>
      </c>
      <c r="H37" s="1376">
        <f t="shared" si="15"/>
        <v>1284</v>
      </c>
      <c r="I37" s="1464">
        <f t="shared" si="15"/>
        <v>42.62099183429596</v>
      </c>
      <c r="J37" s="1376">
        <f t="shared" si="15"/>
        <v>2174</v>
      </c>
      <c r="K37" s="1464">
        <f t="shared" si="15"/>
        <v>72.16357963221137</v>
      </c>
      <c r="L37" s="1376">
        <f t="shared" si="15"/>
        <v>0</v>
      </c>
      <c r="M37" s="1464">
        <f t="shared" si="15"/>
        <v>0</v>
      </c>
      <c r="N37" s="1376">
        <f t="shared" si="15"/>
        <v>50</v>
      </c>
      <c r="O37" s="1464">
        <f t="shared" si="15"/>
        <v>1.6596959437031136</v>
      </c>
      <c r="P37" s="1453">
        <f aca="true" t="shared" si="16" ref="P37:P57">F37+H37+J37+L37+N37</f>
        <v>6611</v>
      </c>
      <c r="Q37" s="1471">
        <f aca="true" t="shared" si="17" ref="Q37:Q57">G37+I37+K37+M37+O37</f>
        <v>219.4449976764257</v>
      </c>
      <c r="R37" s="1248"/>
      <c r="S37" s="1377">
        <f>S38</f>
        <v>0</v>
      </c>
      <c r="T37" s="1376"/>
      <c r="U37" s="1414">
        <f>U38</f>
        <v>0</v>
      </c>
      <c r="V37" s="1414"/>
      <c r="W37" s="1414">
        <f>W38</f>
        <v>0</v>
      </c>
      <c r="X37" s="1414"/>
      <c r="Y37" s="1414">
        <f>Y38</f>
        <v>0</v>
      </c>
      <c r="Z37" s="1453"/>
      <c r="AA37" s="1453"/>
      <c r="AB37" s="1386">
        <f aca="true" t="shared" si="18" ref="AB37:AB57">SUM(S37:Y37)</f>
        <v>0</v>
      </c>
      <c r="AC37" s="1248"/>
      <c r="AD37" s="1375">
        <f aca="true" t="shared" si="19" ref="AD37:AE40">P37</f>
        <v>6611</v>
      </c>
      <c r="AE37" s="1416">
        <f t="shared" si="19"/>
        <v>219.4449976764257</v>
      </c>
    </row>
    <row r="38" spans="1:31" ht="13.5" thickTop="1">
      <c r="A38" s="1191">
        <f aca="true" t="shared" si="20" ref="A38:A57">A37+1</f>
        <v>2</v>
      </c>
      <c r="B38" s="1234">
        <v>1</v>
      </c>
      <c r="C38" s="1233" t="s">
        <v>6</v>
      </c>
      <c r="D38" s="1232"/>
      <c r="E38" s="1448"/>
      <c r="F38" s="1294">
        <f>F39</f>
        <v>3103</v>
      </c>
      <c r="G38" s="1389">
        <f t="shared" si="15"/>
        <v>103.00073026621523</v>
      </c>
      <c r="H38" s="1294">
        <f t="shared" si="15"/>
        <v>1284</v>
      </c>
      <c r="I38" s="1389">
        <f t="shared" si="15"/>
        <v>42.62099183429596</v>
      </c>
      <c r="J38" s="1294">
        <f t="shared" si="15"/>
        <v>2174</v>
      </c>
      <c r="K38" s="1389">
        <f t="shared" si="15"/>
        <v>72.16357963221137</v>
      </c>
      <c r="L38" s="1294">
        <f t="shared" si="15"/>
        <v>0</v>
      </c>
      <c r="M38" s="1389">
        <f t="shared" si="15"/>
        <v>0</v>
      </c>
      <c r="N38" s="1294">
        <f t="shared" si="15"/>
        <v>50</v>
      </c>
      <c r="O38" s="1389">
        <f t="shared" si="15"/>
        <v>1.6596959437031136</v>
      </c>
      <c r="P38" s="1306">
        <f t="shared" si="16"/>
        <v>6611</v>
      </c>
      <c r="Q38" s="1472">
        <f t="shared" si="17"/>
        <v>219.4449976764257</v>
      </c>
      <c r="R38" s="1203"/>
      <c r="S38" s="1230">
        <f>S39</f>
        <v>0</v>
      </c>
      <c r="T38" s="1294"/>
      <c r="U38" s="1229"/>
      <c r="V38" s="1229"/>
      <c r="W38" s="1229"/>
      <c r="X38" s="1229"/>
      <c r="Y38" s="1229">
        <f>Y39</f>
        <v>0</v>
      </c>
      <c r="Z38" s="1306"/>
      <c r="AA38" s="1306"/>
      <c r="AB38" s="1228">
        <f t="shared" si="18"/>
        <v>0</v>
      </c>
      <c r="AC38" s="1203"/>
      <c r="AD38" s="1339">
        <f t="shared" si="19"/>
        <v>6611</v>
      </c>
      <c r="AE38" s="1417">
        <f t="shared" si="19"/>
        <v>219.4449976764257</v>
      </c>
    </row>
    <row r="39" spans="1:31" ht="12.75">
      <c r="A39" s="1191">
        <f t="shared" si="20"/>
        <v>3</v>
      </c>
      <c r="B39" s="1434"/>
      <c r="C39" s="1200" t="s">
        <v>188</v>
      </c>
      <c r="D39" s="1199" t="s">
        <v>16</v>
      </c>
      <c r="E39" s="1447"/>
      <c r="F39" s="1197">
        <f>SUM(F40:F57)</f>
        <v>3103</v>
      </c>
      <c r="G39" s="1390">
        <f aca="true" t="shared" si="21" ref="G39:O39">SUM(G40:G57)</f>
        <v>103.00073026621523</v>
      </c>
      <c r="H39" s="1197">
        <f t="shared" si="21"/>
        <v>1284</v>
      </c>
      <c r="I39" s="1390">
        <f t="shared" si="21"/>
        <v>42.62099183429596</v>
      </c>
      <c r="J39" s="1197">
        <f t="shared" si="21"/>
        <v>2174</v>
      </c>
      <c r="K39" s="1390">
        <f t="shared" si="21"/>
        <v>72.16357963221137</v>
      </c>
      <c r="L39" s="1197">
        <f t="shared" si="21"/>
        <v>0</v>
      </c>
      <c r="M39" s="1390">
        <f t="shared" si="21"/>
        <v>0</v>
      </c>
      <c r="N39" s="1197">
        <f t="shared" si="21"/>
        <v>50</v>
      </c>
      <c r="O39" s="1390">
        <f t="shared" si="21"/>
        <v>1.6596959437031136</v>
      </c>
      <c r="P39" s="1454">
        <f t="shared" si="16"/>
        <v>6611</v>
      </c>
      <c r="Q39" s="1473">
        <f t="shared" si="17"/>
        <v>219.4449976764257</v>
      </c>
      <c r="R39" s="1432"/>
      <c r="S39" s="1433">
        <f>SUM(S42:S56)</f>
        <v>0</v>
      </c>
      <c r="T39" s="1297"/>
      <c r="U39" s="1227"/>
      <c r="V39" s="1227"/>
      <c r="W39" s="1227"/>
      <c r="X39" s="1227"/>
      <c r="Y39" s="1227">
        <f>SUM(Y40:Y57)</f>
        <v>0</v>
      </c>
      <c r="Z39" s="1454"/>
      <c r="AA39" s="1454"/>
      <c r="AB39" s="1384">
        <f t="shared" si="18"/>
        <v>0</v>
      </c>
      <c r="AC39" s="1432"/>
      <c r="AD39" s="1192">
        <f t="shared" si="19"/>
        <v>6611</v>
      </c>
      <c r="AE39" s="1418">
        <f t="shared" si="19"/>
        <v>219.4449976764257</v>
      </c>
    </row>
    <row r="40" spans="1:31" ht="12.75">
      <c r="A40" s="1191">
        <f t="shared" si="20"/>
        <v>4</v>
      </c>
      <c r="B40" s="1217"/>
      <c r="C40" s="1240"/>
      <c r="D40" s="1216" t="s">
        <v>31</v>
      </c>
      <c r="E40" s="1439" t="s">
        <v>213</v>
      </c>
      <c r="F40" s="1224">
        <v>3103</v>
      </c>
      <c r="G40" s="1391">
        <f>F40/30.126</f>
        <v>103.00073026621523</v>
      </c>
      <c r="H40" s="1223"/>
      <c r="I40" s="1397">
        <f>H40/30.126</f>
        <v>0</v>
      </c>
      <c r="J40" s="1244"/>
      <c r="K40" s="1399">
        <f>J40/30.126</f>
        <v>0</v>
      </c>
      <c r="L40" s="1224"/>
      <c r="M40" s="1391">
        <f>L40/30.126</f>
        <v>0</v>
      </c>
      <c r="N40" s="1223"/>
      <c r="O40" s="1468">
        <f>N40/30.126</f>
        <v>0</v>
      </c>
      <c r="P40" s="1307">
        <f t="shared" si="16"/>
        <v>3103</v>
      </c>
      <c r="Q40" s="1474">
        <f t="shared" si="17"/>
        <v>103.00073026621523</v>
      </c>
      <c r="R40" s="1182"/>
      <c r="S40" s="1353"/>
      <c r="T40" s="1354"/>
      <c r="U40" s="1352"/>
      <c r="V40" s="1352"/>
      <c r="W40" s="1352"/>
      <c r="X40" s="1352"/>
      <c r="Y40" s="1349"/>
      <c r="Z40" s="1457"/>
      <c r="AA40" s="1457"/>
      <c r="AB40" s="1445">
        <f t="shared" si="18"/>
        <v>0</v>
      </c>
      <c r="AC40" s="1193"/>
      <c r="AD40" s="1181">
        <f t="shared" si="19"/>
        <v>3103</v>
      </c>
      <c r="AE40" s="1476">
        <f t="shared" si="19"/>
        <v>103.00073026621523</v>
      </c>
    </row>
    <row r="41" spans="1:31" ht="12.75">
      <c r="A41" s="1191">
        <f t="shared" si="20"/>
        <v>5</v>
      </c>
      <c r="B41" s="1217"/>
      <c r="C41" s="1240"/>
      <c r="D41" s="1216" t="s">
        <v>32</v>
      </c>
      <c r="E41" s="1439" t="s">
        <v>214</v>
      </c>
      <c r="F41" s="1224">
        <v>0</v>
      </c>
      <c r="G41" s="1391">
        <f aca="true" t="shared" si="22" ref="G41:G57">F41/30.126</f>
        <v>0</v>
      </c>
      <c r="H41" s="1223">
        <v>1284</v>
      </c>
      <c r="I41" s="1397">
        <f aca="true" t="shared" si="23" ref="I41:I57">H41/30.126</f>
        <v>42.62099183429596</v>
      </c>
      <c r="J41" s="1244"/>
      <c r="K41" s="1399">
        <f aca="true" t="shared" si="24" ref="K41:K57">J41/30.126</f>
        <v>0</v>
      </c>
      <c r="L41" s="1224"/>
      <c r="M41" s="1391">
        <f aca="true" t="shared" si="25" ref="M41:M57">L41/30.126</f>
        <v>0</v>
      </c>
      <c r="N41" s="1223"/>
      <c r="O41" s="1468">
        <f aca="true" t="shared" si="26" ref="O41:O57">N41/30.126</f>
        <v>0</v>
      </c>
      <c r="P41" s="1307">
        <f t="shared" si="16"/>
        <v>1284</v>
      </c>
      <c r="Q41" s="1474">
        <f t="shared" si="17"/>
        <v>42.62099183429596</v>
      </c>
      <c r="R41" s="1182"/>
      <c r="S41" s="1353"/>
      <c r="T41" s="1354"/>
      <c r="U41" s="1352"/>
      <c r="V41" s="1352"/>
      <c r="W41" s="1352"/>
      <c r="X41" s="1352"/>
      <c r="Y41" s="1352"/>
      <c r="Z41" s="1458"/>
      <c r="AA41" s="1458"/>
      <c r="AB41" s="1445">
        <f t="shared" si="18"/>
        <v>0</v>
      </c>
      <c r="AC41" s="1193"/>
      <c r="AD41" s="1181">
        <f aca="true" t="shared" si="27" ref="AD41:AD57">P41</f>
        <v>1284</v>
      </c>
      <c r="AE41" s="1476">
        <f aca="true" t="shared" si="28" ref="AE41:AE57">Q41</f>
        <v>42.62099183429596</v>
      </c>
    </row>
    <row r="42" spans="1:31" ht="12.75">
      <c r="A42" s="1191">
        <f t="shared" si="20"/>
        <v>6</v>
      </c>
      <c r="B42" s="1217"/>
      <c r="C42" s="1240"/>
      <c r="D42" s="1216" t="s">
        <v>33</v>
      </c>
      <c r="E42" s="1439" t="s">
        <v>21</v>
      </c>
      <c r="F42" s="1224"/>
      <c r="G42" s="1391">
        <f t="shared" si="22"/>
        <v>0</v>
      </c>
      <c r="H42" s="1223"/>
      <c r="I42" s="1397">
        <f t="shared" si="23"/>
        <v>0</v>
      </c>
      <c r="J42" s="1244">
        <v>250</v>
      </c>
      <c r="K42" s="1399">
        <f t="shared" si="24"/>
        <v>8.298479718515567</v>
      </c>
      <c r="L42" s="1224"/>
      <c r="M42" s="1391">
        <f t="shared" si="25"/>
        <v>0</v>
      </c>
      <c r="N42" s="1223"/>
      <c r="O42" s="1468">
        <f t="shared" si="26"/>
        <v>0</v>
      </c>
      <c r="P42" s="1307">
        <f t="shared" si="16"/>
        <v>250</v>
      </c>
      <c r="Q42" s="1474">
        <f t="shared" si="17"/>
        <v>8.298479718515567</v>
      </c>
      <c r="R42" s="1182"/>
      <c r="S42" s="1353"/>
      <c r="T42" s="1354"/>
      <c r="U42" s="1352"/>
      <c r="V42" s="1352"/>
      <c r="W42" s="1352"/>
      <c r="X42" s="1352"/>
      <c r="Y42" s="1352"/>
      <c r="Z42" s="1458"/>
      <c r="AA42" s="1458"/>
      <c r="AB42" s="1445">
        <f t="shared" si="18"/>
        <v>0</v>
      </c>
      <c r="AC42" s="1193"/>
      <c r="AD42" s="1181">
        <f t="shared" si="27"/>
        <v>250</v>
      </c>
      <c r="AE42" s="1476">
        <f t="shared" si="28"/>
        <v>8.298479718515567</v>
      </c>
    </row>
    <row r="43" spans="1:31" ht="12.75">
      <c r="A43" s="1191">
        <f t="shared" si="20"/>
        <v>7</v>
      </c>
      <c r="B43" s="1190"/>
      <c r="C43" s="1226"/>
      <c r="D43" s="1216" t="s">
        <v>34</v>
      </c>
      <c r="E43" s="1439" t="s">
        <v>15</v>
      </c>
      <c r="F43" s="1185"/>
      <c r="G43" s="1391">
        <f t="shared" si="22"/>
        <v>0</v>
      </c>
      <c r="H43" s="1184"/>
      <c r="I43" s="1397">
        <f t="shared" si="23"/>
        <v>0</v>
      </c>
      <c r="J43" s="1187">
        <v>60</v>
      </c>
      <c r="K43" s="1399">
        <f t="shared" si="24"/>
        <v>1.9916351324437362</v>
      </c>
      <c r="L43" s="1185"/>
      <c r="M43" s="1391">
        <f t="shared" si="25"/>
        <v>0</v>
      </c>
      <c r="N43" s="1184"/>
      <c r="O43" s="1468">
        <f t="shared" si="26"/>
        <v>0</v>
      </c>
      <c r="P43" s="1307">
        <f t="shared" si="16"/>
        <v>60</v>
      </c>
      <c r="Q43" s="1474">
        <f t="shared" si="17"/>
        <v>1.9916351324437362</v>
      </c>
      <c r="R43" s="1182"/>
      <c r="S43" s="1350"/>
      <c r="T43" s="1351"/>
      <c r="U43" s="1349"/>
      <c r="V43" s="1349"/>
      <c r="W43" s="1349"/>
      <c r="X43" s="1349"/>
      <c r="Y43" s="1349"/>
      <c r="Z43" s="1459"/>
      <c r="AA43" s="1459"/>
      <c r="AB43" s="1446">
        <f t="shared" si="18"/>
        <v>0</v>
      </c>
      <c r="AC43" s="1193"/>
      <c r="AD43" s="1181">
        <f t="shared" si="27"/>
        <v>60</v>
      </c>
      <c r="AE43" s="1476">
        <f t="shared" si="28"/>
        <v>1.9916351324437362</v>
      </c>
    </row>
    <row r="44" spans="1:31" ht="12.75">
      <c r="A44" s="1191">
        <f t="shared" si="20"/>
        <v>8</v>
      </c>
      <c r="B44" s="1190"/>
      <c r="C44" s="1226"/>
      <c r="D44" s="1216" t="s">
        <v>35</v>
      </c>
      <c r="E44" s="1439" t="s">
        <v>22</v>
      </c>
      <c r="F44" s="1185"/>
      <c r="G44" s="1391">
        <f t="shared" si="22"/>
        <v>0</v>
      </c>
      <c r="H44" s="1184"/>
      <c r="I44" s="1397">
        <f t="shared" si="23"/>
        <v>0</v>
      </c>
      <c r="J44" s="1187">
        <v>276</v>
      </c>
      <c r="K44" s="1399">
        <f t="shared" si="24"/>
        <v>9.161521609241186</v>
      </c>
      <c r="L44" s="1185"/>
      <c r="M44" s="1391">
        <f t="shared" si="25"/>
        <v>0</v>
      </c>
      <c r="N44" s="1184"/>
      <c r="O44" s="1468">
        <f t="shared" si="26"/>
        <v>0</v>
      </c>
      <c r="P44" s="1307">
        <f t="shared" si="16"/>
        <v>276</v>
      </c>
      <c r="Q44" s="1474">
        <f t="shared" si="17"/>
        <v>9.161521609241186</v>
      </c>
      <c r="R44" s="1182"/>
      <c r="S44" s="1350"/>
      <c r="T44" s="1351"/>
      <c r="U44" s="1349"/>
      <c r="V44" s="1349"/>
      <c r="W44" s="1349"/>
      <c r="X44" s="1349"/>
      <c r="Y44" s="1349"/>
      <c r="Z44" s="1457"/>
      <c r="AA44" s="1457"/>
      <c r="AB44" s="1445">
        <f t="shared" si="18"/>
        <v>0</v>
      </c>
      <c r="AC44" s="1193"/>
      <c r="AD44" s="1181">
        <f t="shared" si="27"/>
        <v>276</v>
      </c>
      <c r="AE44" s="1476">
        <f t="shared" si="28"/>
        <v>9.161521609241186</v>
      </c>
    </row>
    <row r="45" spans="1:31" ht="12.75">
      <c r="A45" s="1191">
        <f t="shared" si="20"/>
        <v>9</v>
      </c>
      <c r="B45" s="1217"/>
      <c r="C45" s="1444"/>
      <c r="D45" s="1245" t="s">
        <v>191</v>
      </c>
      <c r="E45" s="1440" t="s">
        <v>24</v>
      </c>
      <c r="F45" s="1241"/>
      <c r="G45" s="1391">
        <f t="shared" si="22"/>
        <v>0</v>
      </c>
      <c r="H45" s="1243"/>
      <c r="I45" s="1397">
        <f t="shared" si="23"/>
        <v>0</v>
      </c>
      <c r="J45" s="1242">
        <v>70</v>
      </c>
      <c r="K45" s="1399">
        <f t="shared" si="24"/>
        <v>2.323574321184359</v>
      </c>
      <c r="L45" s="1241"/>
      <c r="M45" s="1391">
        <f t="shared" si="25"/>
        <v>0</v>
      </c>
      <c r="N45" s="1243"/>
      <c r="O45" s="1468">
        <f t="shared" si="26"/>
        <v>0</v>
      </c>
      <c r="P45" s="1307">
        <f t="shared" si="16"/>
        <v>70</v>
      </c>
      <c r="Q45" s="1474">
        <f t="shared" si="17"/>
        <v>2.323574321184359</v>
      </c>
      <c r="R45" s="1182"/>
      <c r="S45" s="1443"/>
      <c r="T45" s="1456"/>
      <c r="U45" s="1442"/>
      <c r="V45" s="1442"/>
      <c r="W45" s="1442"/>
      <c r="X45" s="1442"/>
      <c r="Y45" s="1442"/>
      <c r="Z45" s="1460"/>
      <c r="AA45" s="1460"/>
      <c r="AB45" s="1441">
        <f t="shared" si="18"/>
        <v>0</v>
      </c>
      <c r="AC45" s="1193"/>
      <c r="AD45" s="1181">
        <f t="shared" si="27"/>
        <v>70</v>
      </c>
      <c r="AE45" s="1476">
        <f t="shared" si="28"/>
        <v>2.323574321184359</v>
      </c>
    </row>
    <row r="46" spans="1:31" ht="12.75">
      <c r="A46" s="1191">
        <f t="shared" si="20"/>
        <v>10</v>
      </c>
      <c r="B46" s="1201"/>
      <c r="C46" s="1226"/>
      <c r="D46" s="1216" t="s">
        <v>192</v>
      </c>
      <c r="E46" s="1439" t="s">
        <v>478</v>
      </c>
      <c r="F46" s="1185"/>
      <c r="G46" s="1391">
        <f t="shared" si="22"/>
        <v>0</v>
      </c>
      <c r="H46" s="1184"/>
      <c r="I46" s="1397">
        <f t="shared" si="23"/>
        <v>0</v>
      </c>
      <c r="J46" s="1187">
        <v>150</v>
      </c>
      <c r="K46" s="1399">
        <f t="shared" si="24"/>
        <v>4.97908783110934</v>
      </c>
      <c r="L46" s="1185"/>
      <c r="M46" s="1391">
        <f t="shared" si="25"/>
        <v>0</v>
      </c>
      <c r="N46" s="1184"/>
      <c r="O46" s="1468">
        <f t="shared" si="26"/>
        <v>0</v>
      </c>
      <c r="P46" s="1307">
        <f t="shared" si="16"/>
        <v>150</v>
      </c>
      <c r="Q46" s="1474">
        <f t="shared" si="17"/>
        <v>4.97908783110934</v>
      </c>
      <c r="R46" s="1182"/>
      <c r="S46" s="1215"/>
      <c r="T46" s="1214"/>
      <c r="U46" s="1210"/>
      <c r="V46" s="1210"/>
      <c r="W46" s="1210"/>
      <c r="X46" s="1210"/>
      <c r="Y46" s="1210"/>
      <c r="Z46" s="1305"/>
      <c r="AA46" s="1305"/>
      <c r="AB46" s="1209">
        <f t="shared" si="18"/>
        <v>0</v>
      </c>
      <c r="AC46" s="1182"/>
      <c r="AD46" s="1181">
        <f t="shared" si="27"/>
        <v>150</v>
      </c>
      <c r="AE46" s="1476">
        <f t="shared" si="28"/>
        <v>4.97908783110934</v>
      </c>
    </row>
    <row r="47" spans="1:31" ht="12.75">
      <c r="A47" s="1191">
        <f t="shared" si="20"/>
        <v>11</v>
      </c>
      <c r="B47" s="1201"/>
      <c r="C47" s="1240"/>
      <c r="D47" s="1245" t="s">
        <v>193</v>
      </c>
      <c r="E47" s="1440" t="s">
        <v>17</v>
      </c>
      <c r="F47" s="1224"/>
      <c r="G47" s="1391">
        <f t="shared" si="22"/>
        <v>0</v>
      </c>
      <c r="H47" s="1223"/>
      <c r="I47" s="1397">
        <f t="shared" si="23"/>
        <v>0</v>
      </c>
      <c r="J47" s="1244"/>
      <c r="K47" s="1399">
        <f t="shared" si="24"/>
        <v>0</v>
      </c>
      <c r="L47" s="1224"/>
      <c r="M47" s="1391">
        <f t="shared" si="25"/>
        <v>0</v>
      </c>
      <c r="N47" s="1223"/>
      <c r="O47" s="1468">
        <f t="shared" si="26"/>
        <v>0</v>
      </c>
      <c r="P47" s="1307">
        <f t="shared" si="16"/>
        <v>0</v>
      </c>
      <c r="Q47" s="1474">
        <f t="shared" si="17"/>
        <v>0</v>
      </c>
      <c r="R47" s="1182"/>
      <c r="S47" s="1215"/>
      <c r="T47" s="1214"/>
      <c r="U47" s="1210"/>
      <c r="V47" s="1210"/>
      <c r="W47" s="1210"/>
      <c r="X47" s="1210"/>
      <c r="Y47" s="1210"/>
      <c r="Z47" s="1305"/>
      <c r="AA47" s="1305"/>
      <c r="AB47" s="1209">
        <f t="shared" si="18"/>
        <v>0</v>
      </c>
      <c r="AC47" s="1182"/>
      <c r="AD47" s="1181">
        <f t="shared" si="27"/>
        <v>0</v>
      </c>
      <c r="AE47" s="1476">
        <f t="shared" si="28"/>
        <v>0</v>
      </c>
    </row>
    <row r="48" spans="1:31" ht="12.75">
      <c r="A48" s="1191">
        <f t="shared" si="20"/>
        <v>12</v>
      </c>
      <c r="B48" s="1201"/>
      <c r="C48" s="1240"/>
      <c r="D48" s="1245" t="s">
        <v>221</v>
      </c>
      <c r="E48" s="1440" t="s">
        <v>25</v>
      </c>
      <c r="F48" s="1224"/>
      <c r="G48" s="1391">
        <f t="shared" si="22"/>
        <v>0</v>
      </c>
      <c r="H48" s="1223"/>
      <c r="I48" s="1397">
        <f t="shared" si="23"/>
        <v>0</v>
      </c>
      <c r="J48" s="1244"/>
      <c r="K48" s="1399">
        <f t="shared" si="24"/>
        <v>0</v>
      </c>
      <c r="L48" s="1224"/>
      <c r="M48" s="1391">
        <f t="shared" si="25"/>
        <v>0</v>
      </c>
      <c r="N48" s="1223"/>
      <c r="O48" s="1468">
        <f t="shared" si="26"/>
        <v>0</v>
      </c>
      <c r="P48" s="1307">
        <f t="shared" si="16"/>
        <v>0</v>
      </c>
      <c r="Q48" s="1474">
        <f t="shared" si="17"/>
        <v>0</v>
      </c>
      <c r="R48" s="1182"/>
      <c r="S48" s="1215"/>
      <c r="T48" s="1214"/>
      <c r="U48" s="1210"/>
      <c r="V48" s="1210"/>
      <c r="W48" s="1210"/>
      <c r="X48" s="1210"/>
      <c r="Y48" s="1210"/>
      <c r="Z48" s="1305"/>
      <c r="AA48" s="1305"/>
      <c r="AB48" s="1209">
        <f t="shared" si="18"/>
        <v>0</v>
      </c>
      <c r="AC48" s="1182"/>
      <c r="AD48" s="1181">
        <f t="shared" si="27"/>
        <v>0</v>
      </c>
      <c r="AE48" s="1476">
        <f t="shared" si="28"/>
        <v>0</v>
      </c>
    </row>
    <row r="49" spans="1:31" ht="12.75">
      <c r="A49" s="1191">
        <f t="shared" si="20"/>
        <v>13</v>
      </c>
      <c r="B49" s="1201"/>
      <c r="C49" s="1240"/>
      <c r="D49" s="1245" t="s">
        <v>222</v>
      </c>
      <c r="E49" s="1440" t="s">
        <v>475</v>
      </c>
      <c r="F49" s="1224"/>
      <c r="G49" s="1391">
        <f t="shared" si="22"/>
        <v>0</v>
      </c>
      <c r="H49" s="1223"/>
      <c r="I49" s="1397">
        <f t="shared" si="23"/>
        <v>0</v>
      </c>
      <c r="J49" s="1244">
        <v>190</v>
      </c>
      <c r="K49" s="1399">
        <f t="shared" si="24"/>
        <v>6.306844586071831</v>
      </c>
      <c r="L49" s="1224"/>
      <c r="M49" s="1391">
        <f t="shared" si="25"/>
        <v>0</v>
      </c>
      <c r="N49" s="1223"/>
      <c r="O49" s="1468">
        <f t="shared" si="26"/>
        <v>0</v>
      </c>
      <c r="P49" s="1307">
        <f t="shared" si="16"/>
        <v>190</v>
      </c>
      <c r="Q49" s="1474">
        <f t="shared" si="17"/>
        <v>6.306844586071831</v>
      </c>
      <c r="R49" s="1182"/>
      <c r="S49" s="1215"/>
      <c r="T49" s="1214"/>
      <c r="U49" s="1210"/>
      <c r="V49" s="1210"/>
      <c r="W49" s="1210"/>
      <c r="X49" s="1210"/>
      <c r="Y49" s="1210"/>
      <c r="Z49" s="1305"/>
      <c r="AA49" s="1305"/>
      <c r="AB49" s="1209">
        <f t="shared" si="18"/>
        <v>0</v>
      </c>
      <c r="AC49" s="1182"/>
      <c r="AD49" s="1181">
        <f t="shared" si="27"/>
        <v>190</v>
      </c>
      <c r="AE49" s="1476">
        <f t="shared" si="28"/>
        <v>6.306844586071831</v>
      </c>
    </row>
    <row r="50" spans="1:31" ht="12.75">
      <c r="A50" s="1191">
        <f t="shared" si="20"/>
        <v>14</v>
      </c>
      <c r="B50" s="1201"/>
      <c r="C50" s="1240"/>
      <c r="D50" s="1245" t="s">
        <v>223</v>
      </c>
      <c r="E50" s="1440" t="s">
        <v>26</v>
      </c>
      <c r="F50" s="1224"/>
      <c r="G50" s="1391">
        <f t="shared" si="22"/>
        <v>0</v>
      </c>
      <c r="H50" s="1223"/>
      <c r="I50" s="1397">
        <f t="shared" si="23"/>
        <v>0</v>
      </c>
      <c r="J50" s="1244">
        <v>200</v>
      </c>
      <c r="K50" s="1399">
        <f t="shared" si="24"/>
        <v>6.638783774812454</v>
      </c>
      <c r="L50" s="1224"/>
      <c r="M50" s="1391">
        <f t="shared" si="25"/>
        <v>0</v>
      </c>
      <c r="N50" s="1223"/>
      <c r="O50" s="1468">
        <f t="shared" si="26"/>
        <v>0</v>
      </c>
      <c r="P50" s="1307">
        <f t="shared" si="16"/>
        <v>200</v>
      </c>
      <c r="Q50" s="1474">
        <f t="shared" si="17"/>
        <v>6.638783774812454</v>
      </c>
      <c r="R50" s="1182"/>
      <c r="S50" s="1215"/>
      <c r="T50" s="1214"/>
      <c r="U50" s="1210"/>
      <c r="V50" s="1210"/>
      <c r="W50" s="1210"/>
      <c r="X50" s="1210"/>
      <c r="Y50" s="1210"/>
      <c r="Z50" s="1305"/>
      <c r="AA50" s="1305"/>
      <c r="AB50" s="1209">
        <f t="shared" si="18"/>
        <v>0</v>
      </c>
      <c r="AC50" s="1182"/>
      <c r="AD50" s="1181">
        <f t="shared" si="27"/>
        <v>200</v>
      </c>
      <c r="AE50" s="1476">
        <f t="shared" si="28"/>
        <v>6.638783774812454</v>
      </c>
    </row>
    <row r="51" spans="1:31" ht="12.75">
      <c r="A51" s="1191">
        <f t="shared" si="20"/>
        <v>15</v>
      </c>
      <c r="B51" s="1201"/>
      <c r="C51" s="1226"/>
      <c r="D51" s="1216" t="s">
        <v>224</v>
      </c>
      <c r="E51" s="1439" t="s">
        <v>27</v>
      </c>
      <c r="F51" s="1185"/>
      <c r="G51" s="1391">
        <f t="shared" si="22"/>
        <v>0</v>
      </c>
      <c r="H51" s="1184"/>
      <c r="I51" s="1397">
        <f t="shared" si="23"/>
        <v>0</v>
      </c>
      <c r="J51" s="1187">
        <v>30</v>
      </c>
      <c r="K51" s="1399">
        <f t="shared" si="24"/>
        <v>0.9958175662218681</v>
      </c>
      <c r="L51" s="1185"/>
      <c r="M51" s="1391">
        <f t="shared" si="25"/>
        <v>0</v>
      </c>
      <c r="N51" s="1184"/>
      <c r="O51" s="1468">
        <f t="shared" si="26"/>
        <v>0</v>
      </c>
      <c r="P51" s="1307">
        <f t="shared" si="16"/>
        <v>30</v>
      </c>
      <c r="Q51" s="1474">
        <f t="shared" si="17"/>
        <v>0.9958175662218681</v>
      </c>
      <c r="R51" s="1182"/>
      <c r="S51" s="1215"/>
      <c r="T51" s="1214"/>
      <c r="U51" s="1210"/>
      <c r="V51" s="1210"/>
      <c r="W51" s="1210"/>
      <c r="X51" s="1210"/>
      <c r="Y51" s="1210"/>
      <c r="Z51" s="1305"/>
      <c r="AA51" s="1305"/>
      <c r="AB51" s="1209">
        <f t="shared" si="18"/>
        <v>0</v>
      </c>
      <c r="AC51" s="1182"/>
      <c r="AD51" s="1181">
        <f t="shared" si="27"/>
        <v>30</v>
      </c>
      <c r="AE51" s="1476">
        <f t="shared" si="28"/>
        <v>0.9958175662218681</v>
      </c>
    </row>
    <row r="52" spans="1:31" ht="12.75">
      <c r="A52" s="1191">
        <f t="shared" si="20"/>
        <v>16</v>
      </c>
      <c r="B52" s="1434"/>
      <c r="C52" s="1226"/>
      <c r="D52" s="1216" t="s">
        <v>225</v>
      </c>
      <c r="E52" s="1438" t="s">
        <v>476</v>
      </c>
      <c r="F52" s="1185"/>
      <c r="G52" s="1391">
        <f t="shared" si="22"/>
        <v>0</v>
      </c>
      <c r="H52" s="1184"/>
      <c r="I52" s="1397">
        <f t="shared" si="23"/>
        <v>0</v>
      </c>
      <c r="J52" s="1187">
        <v>50</v>
      </c>
      <c r="K52" s="1399">
        <f t="shared" si="24"/>
        <v>1.6596959437031136</v>
      </c>
      <c r="L52" s="1185"/>
      <c r="M52" s="1391">
        <f t="shared" si="25"/>
        <v>0</v>
      </c>
      <c r="N52" s="1184"/>
      <c r="O52" s="1468">
        <f t="shared" si="26"/>
        <v>0</v>
      </c>
      <c r="P52" s="1307">
        <f t="shared" si="16"/>
        <v>50</v>
      </c>
      <c r="Q52" s="1474">
        <f t="shared" si="17"/>
        <v>1.6596959437031136</v>
      </c>
      <c r="R52" s="1182"/>
      <c r="S52" s="1186"/>
      <c r="T52" s="1185"/>
      <c r="U52" s="1184"/>
      <c r="V52" s="1184"/>
      <c r="W52" s="1184"/>
      <c r="X52" s="1184"/>
      <c r="Y52" s="1184"/>
      <c r="Z52" s="1305"/>
      <c r="AA52" s="1305"/>
      <c r="AB52" s="1209">
        <f t="shared" si="18"/>
        <v>0</v>
      </c>
      <c r="AC52" s="1182"/>
      <c r="AD52" s="1181">
        <f t="shared" si="27"/>
        <v>50</v>
      </c>
      <c r="AE52" s="1476">
        <f t="shared" si="28"/>
        <v>1.6596959437031136</v>
      </c>
    </row>
    <row r="53" spans="1:31" ht="12.75">
      <c r="A53" s="1191">
        <f t="shared" si="20"/>
        <v>17</v>
      </c>
      <c r="B53" s="1436"/>
      <c r="C53" s="1213"/>
      <c r="D53" s="1222" t="s">
        <v>226</v>
      </c>
      <c r="E53" s="1437" t="s">
        <v>477</v>
      </c>
      <c r="F53" s="1214"/>
      <c r="G53" s="1391">
        <f t="shared" si="22"/>
        <v>0</v>
      </c>
      <c r="H53" s="1210"/>
      <c r="I53" s="1397">
        <f t="shared" si="23"/>
        <v>0</v>
      </c>
      <c r="J53" s="1211">
        <v>208</v>
      </c>
      <c r="K53" s="1399">
        <f t="shared" si="24"/>
        <v>6.904335125804952</v>
      </c>
      <c r="L53" s="1214"/>
      <c r="M53" s="1391">
        <f t="shared" si="25"/>
        <v>0</v>
      </c>
      <c r="N53" s="1210"/>
      <c r="O53" s="1468">
        <f t="shared" si="26"/>
        <v>0</v>
      </c>
      <c r="P53" s="1307">
        <f t="shared" si="16"/>
        <v>208</v>
      </c>
      <c r="Q53" s="1474">
        <f t="shared" si="17"/>
        <v>6.904335125804952</v>
      </c>
      <c r="R53" s="1182"/>
      <c r="S53" s="1215"/>
      <c r="T53" s="1214"/>
      <c r="U53" s="1210"/>
      <c r="V53" s="1210"/>
      <c r="W53" s="1210"/>
      <c r="X53" s="1210"/>
      <c r="Y53" s="1210"/>
      <c r="Z53" s="1305"/>
      <c r="AA53" s="1305"/>
      <c r="AB53" s="1209">
        <f t="shared" si="18"/>
        <v>0</v>
      </c>
      <c r="AC53" s="1182"/>
      <c r="AD53" s="1181">
        <f t="shared" si="27"/>
        <v>208</v>
      </c>
      <c r="AE53" s="1476">
        <f t="shared" si="28"/>
        <v>6.904335125804952</v>
      </c>
    </row>
    <row r="54" spans="1:31" ht="12.75">
      <c r="A54" s="1191">
        <f t="shared" si="20"/>
        <v>18</v>
      </c>
      <c r="B54" s="1436"/>
      <c r="C54" s="1213"/>
      <c r="D54" s="1222" t="s">
        <v>227</v>
      </c>
      <c r="E54" s="1437" t="s">
        <v>479</v>
      </c>
      <c r="F54" s="1214"/>
      <c r="G54" s="1391">
        <f t="shared" si="22"/>
        <v>0</v>
      </c>
      <c r="H54" s="1210"/>
      <c r="I54" s="1397">
        <f t="shared" si="23"/>
        <v>0</v>
      </c>
      <c r="J54" s="1211"/>
      <c r="K54" s="1399">
        <f t="shared" si="24"/>
        <v>0</v>
      </c>
      <c r="L54" s="1214"/>
      <c r="M54" s="1391">
        <f t="shared" si="25"/>
        <v>0</v>
      </c>
      <c r="N54" s="1210">
        <v>50</v>
      </c>
      <c r="O54" s="1468">
        <f t="shared" si="26"/>
        <v>1.6596959437031136</v>
      </c>
      <c r="P54" s="1307">
        <f t="shared" si="16"/>
        <v>50</v>
      </c>
      <c r="Q54" s="1474">
        <f t="shared" si="17"/>
        <v>1.6596959437031136</v>
      </c>
      <c r="R54" s="1182"/>
      <c r="S54" s="1215"/>
      <c r="T54" s="1214"/>
      <c r="U54" s="1210"/>
      <c r="V54" s="1210"/>
      <c r="W54" s="1210"/>
      <c r="X54" s="1210"/>
      <c r="Y54" s="1210"/>
      <c r="Z54" s="1305"/>
      <c r="AA54" s="1305"/>
      <c r="AB54" s="1209">
        <f t="shared" si="18"/>
        <v>0</v>
      </c>
      <c r="AC54" s="1182"/>
      <c r="AD54" s="1181">
        <f t="shared" si="27"/>
        <v>50</v>
      </c>
      <c r="AE54" s="1476">
        <f t="shared" si="28"/>
        <v>1.6596959437031136</v>
      </c>
    </row>
    <row r="55" spans="1:31" ht="12.75">
      <c r="A55" s="1191">
        <f t="shared" si="20"/>
        <v>19</v>
      </c>
      <c r="B55" s="1436"/>
      <c r="C55" s="1213"/>
      <c r="D55" s="1222" t="s">
        <v>228</v>
      </c>
      <c r="E55" s="1437" t="s">
        <v>480</v>
      </c>
      <c r="F55" s="1214"/>
      <c r="G55" s="1391">
        <f t="shared" si="22"/>
        <v>0</v>
      </c>
      <c r="H55" s="1210"/>
      <c r="I55" s="1397">
        <f t="shared" si="23"/>
        <v>0</v>
      </c>
      <c r="J55" s="1211">
        <v>130</v>
      </c>
      <c r="K55" s="1399">
        <f t="shared" si="24"/>
        <v>4.315209453628095</v>
      </c>
      <c r="L55" s="1214"/>
      <c r="M55" s="1391">
        <f t="shared" si="25"/>
        <v>0</v>
      </c>
      <c r="N55" s="1210"/>
      <c r="O55" s="1468">
        <f t="shared" si="26"/>
        <v>0</v>
      </c>
      <c r="P55" s="1307">
        <f t="shared" si="16"/>
        <v>130</v>
      </c>
      <c r="Q55" s="1474">
        <f t="shared" si="17"/>
        <v>4.315209453628095</v>
      </c>
      <c r="R55" s="1182"/>
      <c r="S55" s="1215"/>
      <c r="T55" s="1214"/>
      <c r="U55" s="1210"/>
      <c r="V55" s="1210"/>
      <c r="W55" s="1210"/>
      <c r="X55" s="1210"/>
      <c r="Y55" s="1210"/>
      <c r="Z55" s="1305"/>
      <c r="AA55" s="1305"/>
      <c r="AB55" s="1209">
        <f t="shared" si="18"/>
        <v>0</v>
      </c>
      <c r="AC55" s="1182"/>
      <c r="AD55" s="1181">
        <f t="shared" si="27"/>
        <v>130</v>
      </c>
      <c r="AE55" s="1476">
        <f t="shared" si="28"/>
        <v>4.315209453628095</v>
      </c>
    </row>
    <row r="56" spans="1:31" ht="12.75">
      <c r="A56" s="1191">
        <f t="shared" si="20"/>
        <v>20</v>
      </c>
      <c r="B56" s="1436"/>
      <c r="C56" s="1213"/>
      <c r="D56" s="1222" t="s">
        <v>229</v>
      </c>
      <c r="E56" s="1435" t="s">
        <v>481</v>
      </c>
      <c r="F56" s="1214"/>
      <c r="G56" s="1391">
        <f t="shared" si="22"/>
        <v>0</v>
      </c>
      <c r="H56" s="1210"/>
      <c r="I56" s="1397">
        <f t="shared" si="23"/>
        <v>0</v>
      </c>
      <c r="J56" s="1211">
        <v>560</v>
      </c>
      <c r="K56" s="1399">
        <f t="shared" si="24"/>
        <v>18.58859456947487</v>
      </c>
      <c r="L56" s="1214"/>
      <c r="M56" s="1391">
        <f t="shared" si="25"/>
        <v>0</v>
      </c>
      <c r="N56" s="1210"/>
      <c r="O56" s="1468">
        <f t="shared" si="26"/>
        <v>0</v>
      </c>
      <c r="P56" s="1307">
        <f t="shared" si="16"/>
        <v>560</v>
      </c>
      <c r="Q56" s="1474">
        <f t="shared" si="17"/>
        <v>18.58859456947487</v>
      </c>
      <c r="R56" s="1182"/>
      <c r="S56" s="1215"/>
      <c r="T56" s="1214"/>
      <c r="U56" s="1210"/>
      <c r="V56" s="1210"/>
      <c r="W56" s="1210"/>
      <c r="X56" s="1210"/>
      <c r="Y56" s="1210"/>
      <c r="Z56" s="1305"/>
      <c r="AA56" s="1305"/>
      <c r="AB56" s="1209">
        <f t="shared" si="18"/>
        <v>0</v>
      </c>
      <c r="AC56" s="1182"/>
      <c r="AD56" s="1181">
        <f t="shared" si="27"/>
        <v>560</v>
      </c>
      <c r="AE56" s="1476">
        <f t="shared" si="28"/>
        <v>18.58859456947487</v>
      </c>
    </row>
    <row r="57" spans="1:31" ht="13.5" thickBot="1">
      <c r="A57" s="1180">
        <f t="shared" si="20"/>
        <v>21</v>
      </c>
      <c r="B57" s="1333"/>
      <c r="C57" s="1461"/>
      <c r="D57" s="1431" t="s">
        <v>237</v>
      </c>
      <c r="E57" s="1462"/>
      <c r="F57" s="1331"/>
      <c r="G57" s="1465">
        <f t="shared" si="22"/>
        <v>0</v>
      </c>
      <c r="H57" s="1317"/>
      <c r="I57" s="1466">
        <f t="shared" si="23"/>
        <v>0</v>
      </c>
      <c r="J57" s="1332"/>
      <c r="K57" s="1467">
        <f t="shared" si="24"/>
        <v>0</v>
      </c>
      <c r="L57" s="1331"/>
      <c r="M57" s="1465">
        <f t="shared" si="25"/>
        <v>0</v>
      </c>
      <c r="N57" s="1317"/>
      <c r="O57" s="1469">
        <f t="shared" si="26"/>
        <v>0</v>
      </c>
      <c r="P57" s="1307">
        <f t="shared" si="16"/>
        <v>0</v>
      </c>
      <c r="Q57" s="1475">
        <f t="shared" si="17"/>
        <v>0</v>
      </c>
      <c r="R57" s="1463"/>
      <c r="S57" s="1316"/>
      <c r="T57" s="1331"/>
      <c r="U57" s="1317"/>
      <c r="V57" s="1317"/>
      <c r="W57" s="1317"/>
      <c r="X57" s="1317"/>
      <c r="Y57" s="1317"/>
      <c r="Z57" s="1455"/>
      <c r="AA57" s="1455"/>
      <c r="AB57" s="1430">
        <f t="shared" si="18"/>
        <v>0</v>
      </c>
      <c r="AC57" s="1463"/>
      <c r="AD57" s="1179">
        <f t="shared" si="27"/>
        <v>0</v>
      </c>
      <c r="AE57" s="1477">
        <f t="shared" si="28"/>
        <v>0</v>
      </c>
    </row>
    <row r="59" ht="13.5" thickBot="1"/>
    <row r="60" spans="1:31" ht="13.5" thickBot="1">
      <c r="A60" s="1669" t="s">
        <v>346</v>
      </c>
      <c r="B60" s="1670"/>
      <c r="C60" s="1670"/>
      <c r="D60" s="1670"/>
      <c r="E60" s="1670"/>
      <c r="F60" s="1670"/>
      <c r="G60" s="1670"/>
      <c r="H60" s="1670"/>
      <c r="I60" s="1670"/>
      <c r="J60" s="1670"/>
      <c r="K60" s="1670"/>
      <c r="L60" s="1670"/>
      <c r="M60" s="1670"/>
      <c r="N60" s="1670"/>
      <c r="O60" s="1670"/>
      <c r="P60" s="1670"/>
      <c r="Q60" s="1671"/>
      <c r="R60" s="1284"/>
      <c r="S60" s="1287"/>
      <c r="T60" s="1286"/>
      <c r="U60" s="1286"/>
      <c r="V60" s="1286"/>
      <c r="W60" s="1286"/>
      <c r="X60" s="1286"/>
      <c r="Y60" s="1286"/>
      <c r="Z60" s="1286"/>
      <c r="AA60" s="1286"/>
      <c r="AB60" s="1285"/>
      <c r="AC60" s="1284"/>
      <c r="AD60" s="1679" t="s">
        <v>346</v>
      </c>
      <c r="AE60" s="1679" t="s">
        <v>346</v>
      </c>
    </row>
    <row r="61" spans="1:31" ht="15">
      <c r="A61" s="1283"/>
      <c r="B61" s="1696" t="s">
        <v>40</v>
      </c>
      <c r="C61" s="1697"/>
      <c r="D61" s="1697"/>
      <c r="E61" s="1697"/>
      <c r="F61" s="1697"/>
      <c r="G61" s="1697"/>
      <c r="H61" s="1697"/>
      <c r="I61" s="1697"/>
      <c r="J61" s="1697"/>
      <c r="K61" s="1697"/>
      <c r="L61" s="1697"/>
      <c r="M61" s="1697"/>
      <c r="N61" s="1697"/>
      <c r="O61" s="1697"/>
      <c r="P61" s="1697"/>
      <c r="Q61" s="1698"/>
      <c r="R61" s="1278"/>
      <c r="S61" s="1682" t="s">
        <v>39</v>
      </c>
      <c r="T61" s="1683"/>
      <c r="U61" s="1683"/>
      <c r="V61" s="1683"/>
      <c r="W61" s="1683"/>
      <c r="X61" s="1683"/>
      <c r="Y61" s="1683"/>
      <c r="Z61" s="1683"/>
      <c r="AA61" s="1683"/>
      <c r="AB61" s="1684"/>
      <c r="AC61" s="1278"/>
      <c r="AD61" s="1680"/>
      <c r="AE61" s="1680"/>
    </row>
    <row r="62" spans="1:31" ht="12.75">
      <c r="A62" s="1277"/>
      <c r="B62" s="1343" t="s">
        <v>185</v>
      </c>
      <c r="C62" s="1275" t="s">
        <v>37</v>
      </c>
      <c r="D62" s="1274"/>
      <c r="E62" s="1676" t="s">
        <v>38</v>
      </c>
      <c r="F62" s="1677"/>
      <c r="G62" s="1677"/>
      <c r="H62" s="1677"/>
      <c r="I62" s="1677"/>
      <c r="J62" s="1677"/>
      <c r="K62" s="1677"/>
      <c r="L62" s="1677"/>
      <c r="M62" s="1677"/>
      <c r="N62" s="1677"/>
      <c r="O62" s="1677"/>
      <c r="P62" s="1677"/>
      <c r="Q62" s="1678"/>
      <c r="R62" s="1269"/>
      <c r="S62" s="1675"/>
      <c r="T62" s="1676"/>
      <c r="U62" s="1677"/>
      <c r="V62" s="1677"/>
      <c r="W62" s="1677"/>
      <c r="X62" s="1677"/>
      <c r="Y62" s="1677"/>
      <c r="Z62" s="1677"/>
      <c r="AA62" s="1677"/>
      <c r="AB62" s="1678"/>
      <c r="AC62" s="1269"/>
      <c r="AD62" s="1680"/>
      <c r="AE62" s="1680"/>
    </row>
    <row r="63" spans="1:31" ht="12.75">
      <c r="A63" s="1268"/>
      <c r="B63" s="1342" t="s">
        <v>186</v>
      </c>
      <c r="C63" s="1266" t="s">
        <v>184</v>
      </c>
      <c r="D63" s="1265"/>
      <c r="E63" s="1451" t="s">
        <v>30</v>
      </c>
      <c r="F63" s="1699">
        <v>610</v>
      </c>
      <c r="G63" s="1303"/>
      <c r="H63" s="1686">
        <v>620</v>
      </c>
      <c r="I63" s="1263"/>
      <c r="J63" s="1686">
        <v>630</v>
      </c>
      <c r="K63" s="1263"/>
      <c r="L63" s="1686">
        <v>640</v>
      </c>
      <c r="M63" s="1263"/>
      <c r="N63" s="1665">
        <v>650</v>
      </c>
      <c r="O63" s="1298"/>
      <c r="P63" s="1665" t="s">
        <v>28</v>
      </c>
      <c r="Q63" s="1690" t="s">
        <v>28</v>
      </c>
      <c r="R63" s="1255"/>
      <c r="S63" s="1685">
        <v>713</v>
      </c>
      <c r="T63" s="1303"/>
      <c r="U63" s="1686">
        <v>714</v>
      </c>
      <c r="V63" s="1263"/>
      <c r="W63" s="1686">
        <v>716</v>
      </c>
      <c r="X63" s="1263"/>
      <c r="Y63" s="1665">
        <v>717</v>
      </c>
      <c r="Z63" s="1298"/>
      <c r="AA63" s="1665" t="s">
        <v>28</v>
      </c>
      <c r="AB63" s="1690" t="s">
        <v>28</v>
      </c>
      <c r="AC63" s="1255"/>
      <c r="AD63" s="1680"/>
      <c r="AE63" s="1680"/>
    </row>
    <row r="64" spans="1:31" ht="13.5" thickBot="1">
      <c r="A64" s="1261"/>
      <c r="B64" s="1341"/>
      <c r="C64" s="1259"/>
      <c r="D64" s="1258"/>
      <c r="E64" s="1450"/>
      <c r="F64" s="1700"/>
      <c r="G64" s="1293"/>
      <c r="H64" s="1666"/>
      <c r="I64" s="1256"/>
      <c r="J64" s="1666"/>
      <c r="K64" s="1256"/>
      <c r="L64" s="1666"/>
      <c r="M64" s="1256"/>
      <c r="N64" s="1666"/>
      <c r="O64" s="1299"/>
      <c r="P64" s="1666"/>
      <c r="Q64" s="1691"/>
      <c r="R64" s="1255"/>
      <c r="S64" s="1668"/>
      <c r="T64" s="1293"/>
      <c r="U64" s="1666"/>
      <c r="V64" s="1256"/>
      <c r="W64" s="1666"/>
      <c r="X64" s="1256"/>
      <c r="Y64" s="1666"/>
      <c r="Z64" s="1299"/>
      <c r="AA64" s="1666"/>
      <c r="AB64" s="1691"/>
      <c r="AC64" s="1255"/>
      <c r="AD64" s="1681"/>
      <c r="AE64" s="1681"/>
    </row>
    <row r="65" spans="1:31" ht="16.5" thickBot="1" thickTop="1">
      <c r="A65" s="1254">
        <v>1</v>
      </c>
      <c r="B65" s="1381" t="s">
        <v>474</v>
      </c>
      <c r="C65" s="1380"/>
      <c r="D65" s="1379"/>
      <c r="E65" s="1449"/>
      <c r="F65" s="1376">
        <f>F66</f>
        <v>3320</v>
      </c>
      <c r="G65" s="1464">
        <f aca="true" t="shared" si="29" ref="G65:O66">G66</f>
        <v>110.20381066188673</v>
      </c>
      <c r="H65" s="1376">
        <f t="shared" si="29"/>
        <v>1374</v>
      </c>
      <c r="I65" s="1464">
        <f t="shared" si="29"/>
        <v>45.608444532961556</v>
      </c>
      <c r="J65" s="1376">
        <f t="shared" si="29"/>
        <v>2174</v>
      </c>
      <c r="K65" s="1464">
        <f t="shared" si="29"/>
        <v>72.16357963221137</v>
      </c>
      <c r="L65" s="1376">
        <f t="shared" si="29"/>
        <v>0</v>
      </c>
      <c r="M65" s="1464">
        <f t="shared" si="29"/>
        <v>0</v>
      </c>
      <c r="N65" s="1376">
        <f t="shared" si="29"/>
        <v>50</v>
      </c>
      <c r="O65" s="1464">
        <f t="shared" si="29"/>
        <v>1.6596959437031136</v>
      </c>
      <c r="P65" s="1453">
        <f aca="true" t="shared" si="30" ref="P65:P85">F65+H65+J65+L65+N65</f>
        <v>6918</v>
      </c>
      <c r="Q65" s="1471">
        <f aca="true" t="shared" si="31" ref="Q65:Q85">G65+I65+K65+M65+O65</f>
        <v>229.63553077076278</v>
      </c>
      <c r="R65" s="1248"/>
      <c r="S65" s="1377">
        <f>S66</f>
        <v>0</v>
      </c>
      <c r="T65" s="1376"/>
      <c r="U65" s="1414">
        <f>U66</f>
        <v>0</v>
      </c>
      <c r="V65" s="1414"/>
      <c r="W65" s="1414">
        <f>W66</f>
        <v>0</v>
      </c>
      <c r="X65" s="1414"/>
      <c r="Y65" s="1414">
        <f>Y66</f>
        <v>0</v>
      </c>
      <c r="Z65" s="1453"/>
      <c r="AA65" s="1453"/>
      <c r="AB65" s="1386">
        <f aca="true" t="shared" si="32" ref="AB65:AB85">SUM(S65:Y65)</f>
        <v>0</v>
      </c>
      <c r="AC65" s="1248"/>
      <c r="AD65" s="1375">
        <f aca="true" t="shared" si="33" ref="AD65:AE68">P65</f>
        <v>6918</v>
      </c>
      <c r="AE65" s="1416">
        <f t="shared" si="33"/>
        <v>229.63553077076278</v>
      </c>
    </row>
    <row r="66" spans="1:31" ht="13.5" thickTop="1">
      <c r="A66" s="1191">
        <f aca="true" t="shared" si="34" ref="A66:A85">A65+1</f>
        <v>2</v>
      </c>
      <c r="B66" s="1234">
        <v>1</v>
      </c>
      <c r="C66" s="1233" t="s">
        <v>6</v>
      </c>
      <c r="D66" s="1232"/>
      <c r="E66" s="1448"/>
      <c r="F66" s="1294">
        <f>F67</f>
        <v>3320</v>
      </c>
      <c r="G66" s="1389">
        <f t="shared" si="29"/>
        <v>110.20381066188673</v>
      </c>
      <c r="H66" s="1294">
        <f t="shared" si="29"/>
        <v>1374</v>
      </c>
      <c r="I66" s="1389">
        <f t="shared" si="29"/>
        <v>45.608444532961556</v>
      </c>
      <c r="J66" s="1294">
        <f t="shared" si="29"/>
        <v>2174</v>
      </c>
      <c r="K66" s="1389">
        <f t="shared" si="29"/>
        <v>72.16357963221137</v>
      </c>
      <c r="L66" s="1294">
        <f t="shared" si="29"/>
        <v>0</v>
      </c>
      <c r="M66" s="1389">
        <f t="shared" si="29"/>
        <v>0</v>
      </c>
      <c r="N66" s="1294">
        <f t="shared" si="29"/>
        <v>50</v>
      </c>
      <c r="O66" s="1389">
        <f t="shared" si="29"/>
        <v>1.6596959437031136</v>
      </c>
      <c r="P66" s="1306">
        <f t="shared" si="30"/>
        <v>6918</v>
      </c>
      <c r="Q66" s="1472">
        <f t="shared" si="31"/>
        <v>229.63553077076278</v>
      </c>
      <c r="R66" s="1203"/>
      <c r="S66" s="1230">
        <f>S67</f>
        <v>0</v>
      </c>
      <c r="T66" s="1294"/>
      <c r="U66" s="1229"/>
      <c r="V66" s="1229"/>
      <c r="W66" s="1229"/>
      <c r="X66" s="1229"/>
      <c r="Y66" s="1229">
        <f>Y67</f>
        <v>0</v>
      </c>
      <c r="Z66" s="1306"/>
      <c r="AA66" s="1306"/>
      <c r="AB66" s="1228">
        <f t="shared" si="32"/>
        <v>0</v>
      </c>
      <c r="AC66" s="1203"/>
      <c r="AD66" s="1339">
        <f t="shared" si="33"/>
        <v>6918</v>
      </c>
      <c r="AE66" s="1417">
        <f t="shared" si="33"/>
        <v>229.63553077076278</v>
      </c>
    </row>
    <row r="67" spans="1:31" ht="12.75">
      <c r="A67" s="1191">
        <f t="shared" si="34"/>
        <v>3</v>
      </c>
      <c r="B67" s="1434"/>
      <c r="C67" s="1200" t="s">
        <v>188</v>
      </c>
      <c r="D67" s="1199" t="s">
        <v>16</v>
      </c>
      <c r="E67" s="1447"/>
      <c r="F67" s="1197">
        <f>SUM(F68:F85)</f>
        <v>3320</v>
      </c>
      <c r="G67" s="1390">
        <f aca="true" t="shared" si="35" ref="G67:O67">SUM(G68:G85)</f>
        <v>110.20381066188673</v>
      </c>
      <c r="H67" s="1197">
        <f t="shared" si="35"/>
        <v>1374</v>
      </c>
      <c r="I67" s="1390">
        <f t="shared" si="35"/>
        <v>45.608444532961556</v>
      </c>
      <c r="J67" s="1197">
        <f t="shared" si="35"/>
        <v>2174</v>
      </c>
      <c r="K67" s="1390">
        <f t="shared" si="35"/>
        <v>72.16357963221137</v>
      </c>
      <c r="L67" s="1197">
        <f t="shared" si="35"/>
        <v>0</v>
      </c>
      <c r="M67" s="1390">
        <f t="shared" si="35"/>
        <v>0</v>
      </c>
      <c r="N67" s="1197">
        <f t="shared" si="35"/>
        <v>50</v>
      </c>
      <c r="O67" s="1390">
        <f t="shared" si="35"/>
        <v>1.6596959437031136</v>
      </c>
      <c r="P67" s="1454">
        <f t="shared" si="30"/>
        <v>6918</v>
      </c>
      <c r="Q67" s="1473">
        <f t="shared" si="31"/>
        <v>229.63553077076278</v>
      </c>
      <c r="R67" s="1432"/>
      <c r="S67" s="1433">
        <f>SUM(S70:S84)</f>
        <v>0</v>
      </c>
      <c r="T67" s="1297"/>
      <c r="U67" s="1227"/>
      <c r="V67" s="1227"/>
      <c r="W67" s="1227"/>
      <c r="X67" s="1227"/>
      <c r="Y67" s="1227">
        <f>SUM(Y68:Y85)</f>
        <v>0</v>
      </c>
      <c r="Z67" s="1454"/>
      <c r="AA67" s="1454"/>
      <c r="AB67" s="1384">
        <f t="shared" si="32"/>
        <v>0</v>
      </c>
      <c r="AC67" s="1432"/>
      <c r="AD67" s="1192">
        <f t="shared" si="33"/>
        <v>6918</v>
      </c>
      <c r="AE67" s="1418">
        <f t="shared" si="33"/>
        <v>229.63553077076278</v>
      </c>
    </row>
    <row r="68" spans="1:31" ht="12.75">
      <c r="A68" s="1191">
        <f t="shared" si="34"/>
        <v>4</v>
      </c>
      <c r="B68" s="1217"/>
      <c r="C68" s="1240"/>
      <c r="D68" s="1216" t="s">
        <v>31</v>
      </c>
      <c r="E68" s="1439" t="s">
        <v>213</v>
      </c>
      <c r="F68" s="1224">
        <v>3320</v>
      </c>
      <c r="G68" s="1391">
        <f>F68/30.126</f>
        <v>110.20381066188673</v>
      </c>
      <c r="H68" s="1223"/>
      <c r="I68" s="1397">
        <f>H68/30.126</f>
        <v>0</v>
      </c>
      <c r="J68" s="1244"/>
      <c r="K68" s="1399">
        <f>J68/30.126</f>
        <v>0</v>
      </c>
      <c r="L68" s="1224"/>
      <c r="M68" s="1391">
        <f>L68/30.126</f>
        <v>0</v>
      </c>
      <c r="N68" s="1223"/>
      <c r="O68" s="1468">
        <f>N68/30.126</f>
        <v>0</v>
      </c>
      <c r="P68" s="1307">
        <f t="shared" si="30"/>
        <v>3320</v>
      </c>
      <c r="Q68" s="1474">
        <f t="shared" si="31"/>
        <v>110.20381066188673</v>
      </c>
      <c r="R68" s="1182"/>
      <c r="S68" s="1353"/>
      <c r="T68" s="1354"/>
      <c r="U68" s="1352"/>
      <c r="V68" s="1352"/>
      <c r="W68" s="1352"/>
      <c r="X68" s="1352"/>
      <c r="Y68" s="1349"/>
      <c r="Z68" s="1457"/>
      <c r="AA68" s="1457"/>
      <c r="AB68" s="1445">
        <f t="shared" si="32"/>
        <v>0</v>
      </c>
      <c r="AC68" s="1193"/>
      <c r="AD68" s="1181">
        <f t="shared" si="33"/>
        <v>3320</v>
      </c>
      <c r="AE68" s="1476">
        <f t="shared" si="33"/>
        <v>110.20381066188673</v>
      </c>
    </row>
    <row r="69" spans="1:31" ht="12.75">
      <c r="A69" s="1191">
        <f t="shared" si="34"/>
        <v>5</v>
      </c>
      <c r="B69" s="1217"/>
      <c r="C69" s="1240"/>
      <c r="D69" s="1216" t="s">
        <v>32</v>
      </c>
      <c r="E69" s="1439" t="s">
        <v>214</v>
      </c>
      <c r="F69" s="1224">
        <v>0</v>
      </c>
      <c r="G69" s="1391">
        <f aca="true" t="shared" si="36" ref="G69:G85">F69/30.126</f>
        <v>0</v>
      </c>
      <c r="H69" s="1223">
        <v>1374</v>
      </c>
      <c r="I69" s="1397">
        <f aca="true" t="shared" si="37" ref="I69:I85">H69/30.126</f>
        <v>45.608444532961556</v>
      </c>
      <c r="J69" s="1244"/>
      <c r="K69" s="1399">
        <f aca="true" t="shared" si="38" ref="K69:K85">J69/30.126</f>
        <v>0</v>
      </c>
      <c r="L69" s="1224"/>
      <c r="M69" s="1391">
        <f aca="true" t="shared" si="39" ref="M69:M85">L69/30.126</f>
        <v>0</v>
      </c>
      <c r="N69" s="1223"/>
      <c r="O69" s="1468">
        <f aca="true" t="shared" si="40" ref="O69:O85">N69/30.126</f>
        <v>0</v>
      </c>
      <c r="P69" s="1307">
        <f t="shared" si="30"/>
        <v>1374</v>
      </c>
      <c r="Q69" s="1474">
        <f t="shared" si="31"/>
        <v>45.608444532961556</v>
      </c>
      <c r="R69" s="1182"/>
      <c r="S69" s="1353"/>
      <c r="T69" s="1354"/>
      <c r="U69" s="1352"/>
      <c r="V69" s="1352"/>
      <c r="W69" s="1352"/>
      <c r="X69" s="1352"/>
      <c r="Y69" s="1352"/>
      <c r="Z69" s="1458"/>
      <c r="AA69" s="1458"/>
      <c r="AB69" s="1445">
        <f t="shared" si="32"/>
        <v>0</v>
      </c>
      <c r="AC69" s="1193"/>
      <c r="AD69" s="1181">
        <f aca="true" t="shared" si="41" ref="AD69:AD85">P69</f>
        <v>1374</v>
      </c>
      <c r="AE69" s="1476">
        <f aca="true" t="shared" si="42" ref="AE69:AE85">Q69</f>
        <v>45.608444532961556</v>
      </c>
    </row>
    <row r="70" spans="1:31" ht="12.75">
      <c r="A70" s="1191">
        <f t="shared" si="34"/>
        <v>6</v>
      </c>
      <c r="B70" s="1217"/>
      <c r="C70" s="1240"/>
      <c r="D70" s="1216" t="s">
        <v>33</v>
      </c>
      <c r="E70" s="1439" t="s">
        <v>21</v>
      </c>
      <c r="F70" s="1224"/>
      <c r="G70" s="1391">
        <f t="shared" si="36"/>
        <v>0</v>
      </c>
      <c r="H70" s="1223"/>
      <c r="I70" s="1397">
        <f t="shared" si="37"/>
        <v>0</v>
      </c>
      <c r="J70" s="1244">
        <v>250</v>
      </c>
      <c r="K70" s="1399">
        <f t="shared" si="38"/>
        <v>8.298479718515567</v>
      </c>
      <c r="L70" s="1224"/>
      <c r="M70" s="1391">
        <f t="shared" si="39"/>
        <v>0</v>
      </c>
      <c r="N70" s="1223"/>
      <c r="O70" s="1468">
        <f t="shared" si="40"/>
        <v>0</v>
      </c>
      <c r="P70" s="1307">
        <f t="shared" si="30"/>
        <v>250</v>
      </c>
      <c r="Q70" s="1474">
        <f t="shared" si="31"/>
        <v>8.298479718515567</v>
      </c>
      <c r="R70" s="1182"/>
      <c r="S70" s="1353"/>
      <c r="T70" s="1354"/>
      <c r="U70" s="1352"/>
      <c r="V70" s="1352"/>
      <c r="W70" s="1352"/>
      <c r="X70" s="1352"/>
      <c r="Y70" s="1352"/>
      <c r="Z70" s="1458"/>
      <c r="AA70" s="1458"/>
      <c r="AB70" s="1445">
        <f t="shared" si="32"/>
        <v>0</v>
      </c>
      <c r="AC70" s="1193"/>
      <c r="AD70" s="1181">
        <f t="shared" si="41"/>
        <v>250</v>
      </c>
      <c r="AE70" s="1476">
        <f t="shared" si="42"/>
        <v>8.298479718515567</v>
      </c>
    </row>
    <row r="71" spans="1:31" ht="12.75">
      <c r="A71" s="1191">
        <f t="shared" si="34"/>
        <v>7</v>
      </c>
      <c r="B71" s="1190"/>
      <c r="C71" s="1226"/>
      <c r="D71" s="1216" t="s">
        <v>34</v>
      </c>
      <c r="E71" s="1439" t="s">
        <v>15</v>
      </c>
      <c r="F71" s="1185"/>
      <c r="G71" s="1391">
        <f t="shared" si="36"/>
        <v>0</v>
      </c>
      <c r="H71" s="1184"/>
      <c r="I71" s="1397">
        <f t="shared" si="37"/>
        <v>0</v>
      </c>
      <c r="J71" s="1187">
        <v>60</v>
      </c>
      <c r="K71" s="1399">
        <f t="shared" si="38"/>
        <v>1.9916351324437362</v>
      </c>
      <c r="L71" s="1185"/>
      <c r="M71" s="1391">
        <f t="shared" si="39"/>
        <v>0</v>
      </c>
      <c r="N71" s="1184"/>
      <c r="O71" s="1468">
        <f t="shared" si="40"/>
        <v>0</v>
      </c>
      <c r="P71" s="1307">
        <f t="shared" si="30"/>
        <v>60</v>
      </c>
      <c r="Q71" s="1474">
        <f t="shared" si="31"/>
        <v>1.9916351324437362</v>
      </c>
      <c r="R71" s="1182"/>
      <c r="S71" s="1350"/>
      <c r="T71" s="1351"/>
      <c r="U71" s="1349"/>
      <c r="V71" s="1349"/>
      <c r="W71" s="1349"/>
      <c r="X71" s="1349"/>
      <c r="Y71" s="1349"/>
      <c r="Z71" s="1459"/>
      <c r="AA71" s="1459"/>
      <c r="AB71" s="1446">
        <f t="shared" si="32"/>
        <v>0</v>
      </c>
      <c r="AC71" s="1193"/>
      <c r="AD71" s="1181">
        <f t="shared" si="41"/>
        <v>60</v>
      </c>
      <c r="AE71" s="1476">
        <f t="shared" si="42"/>
        <v>1.9916351324437362</v>
      </c>
    </row>
    <row r="72" spans="1:31" ht="12.75">
      <c r="A72" s="1191">
        <f t="shared" si="34"/>
        <v>8</v>
      </c>
      <c r="B72" s="1190"/>
      <c r="C72" s="1226"/>
      <c r="D72" s="1216" t="s">
        <v>35</v>
      </c>
      <c r="E72" s="1439" t="s">
        <v>22</v>
      </c>
      <c r="F72" s="1185"/>
      <c r="G72" s="1391">
        <f t="shared" si="36"/>
        <v>0</v>
      </c>
      <c r="H72" s="1184"/>
      <c r="I72" s="1397">
        <f t="shared" si="37"/>
        <v>0</v>
      </c>
      <c r="J72" s="1187">
        <v>276</v>
      </c>
      <c r="K72" s="1399">
        <f t="shared" si="38"/>
        <v>9.161521609241186</v>
      </c>
      <c r="L72" s="1185"/>
      <c r="M72" s="1391">
        <f t="shared" si="39"/>
        <v>0</v>
      </c>
      <c r="N72" s="1184"/>
      <c r="O72" s="1468">
        <f t="shared" si="40"/>
        <v>0</v>
      </c>
      <c r="P72" s="1307">
        <f t="shared" si="30"/>
        <v>276</v>
      </c>
      <c r="Q72" s="1474">
        <f t="shared" si="31"/>
        <v>9.161521609241186</v>
      </c>
      <c r="R72" s="1182"/>
      <c r="S72" s="1350"/>
      <c r="T72" s="1351"/>
      <c r="U72" s="1349"/>
      <c r="V72" s="1349"/>
      <c r="W72" s="1349"/>
      <c r="X72" s="1349"/>
      <c r="Y72" s="1349"/>
      <c r="Z72" s="1457"/>
      <c r="AA72" s="1457"/>
      <c r="AB72" s="1445">
        <f t="shared" si="32"/>
        <v>0</v>
      </c>
      <c r="AC72" s="1193"/>
      <c r="AD72" s="1181">
        <f t="shared" si="41"/>
        <v>276</v>
      </c>
      <c r="AE72" s="1476">
        <f t="shared" si="42"/>
        <v>9.161521609241186</v>
      </c>
    </row>
    <row r="73" spans="1:31" ht="12.75">
      <c r="A73" s="1191">
        <f t="shared" si="34"/>
        <v>9</v>
      </c>
      <c r="B73" s="1217"/>
      <c r="C73" s="1444"/>
      <c r="D73" s="1245" t="s">
        <v>191</v>
      </c>
      <c r="E73" s="1440" t="s">
        <v>24</v>
      </c>
      <c r="F73" s="1241"/>
      <c r="G73" s="1391">
        <f t="shared" si="36"/>
        <v>0</v>
      </c>
      <c r="H73" s="1243"/>
      <c r="I73" s="1397">
        <f t="shared" si="37"/>
        <v>0</v>
      </c>
      <c r="J73" s="1242">
        <v>70</v>
      </c>
      <c r="K73" s="1399">
        <f t="shared" si="38"/>
        <v>2.323574321184359</v>
      </c>
      <c r="L73" s="1241"/>
      <c r="M73" s="1391">
        <f t="shared" si="39"/>
        <v>0</v>
      </c>
      <c r="N73" s="1243"/>
      <c r="O73" s="1468">
        <f t="shared" si="40"/>
        <v>0</v>
      </c>
      <c r="P73" s="1307">
        <f t="shared" si="30"/>
        <v>70</v>
      </c>
      <c r="Q73" s="1474">
        <f t="shared" si="31"/>
        <v>2.323574321184359</v>
      </c>
      <c r="R73" s="1182"/>
      <c r="S73" s="1443"/>
      <c r="T73" s="1456"/>
      <c r="U73" s="1442"/>
      <c r="V73" s="1442"/>
      <c r="W73" s="1442"/>
      <c r="X73" s="1442"/>
      <c r="Y73" s="1442"/>
      <c r="Z73" s="1460"/>
      <c r="AA73" s="1460"/>
      <c r="AB73" s="1441">
        <f t="shared" si="32"/>
        <v>0</v>
      </c>
      <c r="AC73" s="1193"/>
      <c r="AD73" s="1181">
        <f t="shared" si="41"/>
        <v>70</v>
      </c>
      <c r="AE73" s="1476">
        <f t="shared" si="42"/>
        <v>2.323574321184359</v>
      </c>
    </row>
    <row r="74" spans="1:31" ht="12.75">
      <c r="A74" s="1191">
        <f t="shared" si="34"/>
        <v>10</v>
      </c>
      <c r="B74" s="1201"/>
      <c r="C74" s="1226"/>
      <c r="D74" s="1216" t="s">
        <v>192</v>
      </c>
      <c r="E74" s="1439" t="s">
        <v>478</v>
      </c>
      <c r="F74" s="1185"/>
      <c r="G74" s="1391">
        <f t="shared" si="36"/>
        <v>0</v>
      </c>
      <c r="H74" s="1184"/>
      <c r="I74" s="1397">
        <f t="shared" si="37"/>
        <v>0</v>
      </c>
      <c r="J74" s="1187">
        <v>150</v>
      </c>
      <c r="K74" s="1399">
        <f t="shared" si="38"/>
        <v>4.97908783110934</v>
      </c>
      <c r="L74" s="1185"/>
      <c r="M74" s="1391">
        <f t="shared" si="39"/>
        <v>0</v>
      </c>
      <c r="N74" s="1184"/>
      <c r="O74" s="1468">
        <f t="shared" si="40"/>
        <v>0</v>
      </c>
      <c r="P74" s="1307">
        <f t="shared" si="30"/>
        <v>150</v>
      </c>
      <c r="Q74" s="1474">
        <f t="shared" si="31"/>
        <v>4.97908783110934</v>
      </c>
      <c r="R74" s="1182"/>
      <c r="S74" s="1215"/>
      <c r="T74" s="1214"/>
      <c r="U74" s="1210"/>
      <c r="V74" s="1210"/>
      <c r="W74" s="1210"/>
      <c r="X74" s="1210"/>
      <c r="Y74" s="1210"/>
      <c r="Z74" s="1305"/>
      <c r="AA74" s="1305"/>
      <c r="AB74" s="1209">
        <f t="shared" si="32"/>
        <v>0</v>
      </c>
      <c r="AC74" s="1182"/>
      <c r="AD74" s="1181">
        <f t="shared" si="41"/>
        <v>150</v>
      </c>
      <c r="AE74" s="1476">
        <f t="shared" si="42"/>
        <v>4.97908783110934</v>
      </c>
    </row>
    <row r="75" spans="1:31" ht="12.75">
      <c r="A75" s="1191">
        <f t="shared" si="34"/>
        <v>11</v>
      </c>
      <c r="B75" s="1201"/>
      <c r="C75" s="1240"/>
      <c r="D75" s="1245" t="s">
        <v>193</v>
      </c>
      <c r="E75" s="1440" t="s">
        <v>17</v>
      </c>
      <c r="F75" s="1224"/>
      <c r="G75" s="1391">
        <f t="shared" si="36"/>
        <v>0</v>
      </c>
      <c r="H75" s="1223"/>
      <c r="I75" s="1397">
        <f t="shared" si="37"/>
        <v>0</v>
      </c>
      <c r="J75" s="1244"/>
      <c r="K75" s="1399">
        <f t="shared" si="38"/>
        <v>0</v>
      </c>
      <c r="L75" s="1224"/>
      <c r="M75" s="1391">
        <f t="shared" si="39"/>
        <v>0</v>
      </c>
      <c r="N75" s="1223"/>
      <c r="O75" s="1468">
        <f t="shared" si="40"/>
        <v>0</v>
      </c>
      <c r="P75" s="1307">
        <f t="shared" si="30"/>
        <v>0</v>
      </c>
      <c r="Q75" s="1474">
        <f t="shared" si="31"/>
        <v>0</v>
      </c>
      <c r="R75" s="1182"/>
      <c r="S75" s="1215"/>
      <c r="T75" s="1214"/>
      <c r="U75" s="1210"/>
      <c r="V75" s="1210"/>
      <c r="W75" s="1210"/>
      <c r="X75" s="1210"/>
      <c r="Y75" s="1210"/>
      <c r="Z75" s="1305"/>
      <c r="AA75" s="1305"/>
      <c r="AB75" s="1209">
        <f t="shared" si="32"/>
        <v>0</v>
      </c>
      <c r="AC75" s="1182"/>
      <c r="AD75" s="1181">
        <f t="shared" si="41"/>
        <v>0</v>
      </c>
      <c r="AE75" s="1476">
        <f t="shared" si="42"/>
        <v>0</v>
      </c>
    </row>
    <row r="76" spans="1:31" ht="12.75">
      <c r="A76" s="1191">
        <f t="shared" si="34"/>
        <v>12</v>
      </c>
      <c r="B76" s="1201"/>
      <c r="C76" s="1240"/>
      <c r="D76" s="1245" t="s">
        <v>221</v>
      </c>
      <c r="E76" s="1440" t="s">
        <v>25</v>
      </c>
      <c r="F76" s="1224"/>
      <c r="G76" s="1391">
        <f t="shared" si="36"/>
        <v>0</v>
      </c>
      <c r="H76" s="1223"/>
      <c r="I76" s="1397">
        <f t="shared" si="37"/>
        <v>0</v>
      </c>
      <c r="J76" s="1244"/>
      <c r="K76" s="1399">
        <f t="shared" si="38"/>
        <v>0</v>
      </c>
      <c r="L76" s="1224"/>
      <c r="M76" s="1391">
        <f t="shared" si="39"/>
        <v>0</v>
      </c>
      <c r="N76" s="1223"/>
      <c r="O76" s="1468">
        <f t="shared" si="40"/>
        <v>0</v>
      </c>
      <c r="P76" s="1307">
        <f t="shared" si="30"/>
        <v>0</v>
      </c>
      <c r="Q76" s="1474">
        <f t="shared" si="31"/>
        <v>0</v>
      </c>
      <c r="R76" s="1182"/>
      <c r="S76" s="1215"/>
      <c r="T76" s="1214"/>
      <c r="U76" s="1210"/>
      <c r="V76" s="1210"/>
      <c r="W76" s="1210"/>
      <c r="X76" s="1210"/>
      <c r="Y76" s="1210"/>
      <c r="Z76" s="1305"/>
      <c r="AA76" s="1305"/>
      <c r="AB76" s="1209">
        <f t="shared" si="32"/>
        <v>0</v>
      </c>
      <c r="AC76" s="1182"/>
      <c r="AD76" s="1181">
        <f t="shared" si="41"/>
        <v>0</v>
      </c>
      <c r="AE76" s="1476">
        <f t="shared" si="42"/>
        <v>0</v>
      </c>
    </row>
    <row r="77" spans="1:31" ht="12.75">
      <c r="A77" s="1191">
        <f t="shared" si="34"/>
        <v>13</v>
      </c>
      <c r="B77" s="1201"/>
      <c r="C77" s="1240"/>
      <c r="D77" s="1245" t="s">
        <v>222</v>
      </c>
      <c r="E77" s="1440" t="s">
        <v>475</v>
      </c>
      <c r="F77" s="1224"/>
      <c r="G77" s="1391">
        <f t="shared" si="36"/>
        <v>0</v>
      </c>
      <c r="H77" s="1223"/>
      <c r="I77" s="1397">
        <f t="shared" si="37"/>
        <v>0</v>
      </c>
      <c r="J77" s="1244">
        <v>190</v>
      </c>
      <c r="K77" s="1399">
        <f t="shared" si="38"/>
        <v>6.306844586071831</v>
      </c>
      <c r="L77" s="1224"/>
      <c r="M77" s="1391">
        <f t="shared" si="39"/>
        <v>0</v>
      </c>
      <c r="N77" s="1223"/>
      <c r="O77" s="1468">
        <f t="shared" si="40"/>
        <v>0</v>
      </c>
      <c r="P77" s="1307">
        <f t="shared" si="30"/>
        <v>190</v>
      </c>
      <c r="Q77" s="1474">
        <f t="shared" si="31"/>
        <v>6.306844586071831</v>
      </c>
      <c r="R77" s="1182"/>
      <c r="S77" s="1215"/>
      <c r="T77" s="1214"/>
      <c r="U77" s="1210"/>
      <c r="V77" s="1210"/>
      <c r="W77" s="1210"/>
      <c r="X77" s="1210"/>
      <c r="Y77" s="1210"/>
      <c r="Z77" s="1305"/>
      <c r="AA77" s="1305"/>
      <c r="AB77" s="1209">
        <f t="shared" si="32"/>
        <v>0</v>
      </c>
      <c r="AC77" s="1182"/>
      <c r="AD77" s="1181">
        <f t="shared" si="41"/>
        <v>190</v>
      </c>
      <c r="AE77" s="1476">
        <f t="shared" si="42"/>
        <v>6.306844586071831</v>
      </c>
    </row>
    <row r="78" spans="1:31" ht="12.75">
      <c r="A78" s="1191">
        <f t="shared" si="34"/>
        <v>14</v>
      </c>
      <c r="B78" s="1201"/>
      <c r="C78" s="1240"/>
      <c r="D78" s="1245" t="s">
        <v>223</v>
      </c>
      <c r="E78" s="1440" t="s">
        <v>26</v>
      </c>
      <c r="F78" s="1224"/>
      <c r="G78" s="1391">
        <f t="shared" si="36"/>
        <v>0</v>
      </c>
      <c r="H78" s="1223"/>
      <c r="I78" s="1397">
        <f t="shared" si="37"/>
        <v>0</v>
      </c>
      <c r="J78" s="1244">
        <v>200</v>
      </c>
      <c r="K78" s="1399">
        <f t="shared" si="38"/>
        <v>6.638783774812454</v>
      </c>
      <c r="L78" s="1224"/>
      <c r="M78" s="1391">
        <f t="shared" si="39"/>
        <v>0</v>
      </c>
      <c r="N78" s="1223"/>
      <c r="O78" s="1468">
        <f t="shared" si="40"/>
        <v>0</v>
      </c>
      <c r="P78" s="1307">
        <f t="shared" si="30"/>
        <v>200</v>
      </c>
      <c r="Q78" s="1474">
        <f t="shared" si="31"/>
        <v>6.638783774812454</v>
      </c>
      <c r="R78" s="1182"/>
      <c r="S78" s="1215"/>
      <c r="T78" s="1214"/>
      <c r="U78" s="1210"/>
      <c r="V78" s="1210"/>
      <c r="W78" s="1210"/>
      <c r="X78" s="1210"/>
      <c r="Y78" s="1210"/>
      <c r="Z78" s="1305"/>
      <c r="AA78" s="1305"/>
      <c r="AB78" s="1209">
        <f t="shared" si="32"/>
        <v>0</v>
      </c>
      <c r="AC78" s="1182"/>
      <c r="AD78" s="1181">
        <f t="shared" si="41"/>
        <v>200</v>
      </c>
      <c r="AE78" s="1476">
        <f t="shared" si="42"/>
        <v>6.638783774812454</v>
      </c>
    </row>
    <row r="79" spans="1:31" ht="12.75">
      <c r="A79" s="1191">
        <f t="shared" si="34"/>
        <v>15</v>
      </c>
      <c r="B79" s="1201"/>
      <c r="C79" s="1226"/>
      <c r="D79" s="1216" t="s">
        <v>224</v>
      </c>
      <c r="E79" s="1439" t="s">
        <v>27</v>
      </c>
      <c r="F79" s="1185"/>
      <c r="G79" s="1391">
        <f t="shared" si="36"/>
        <v>0</v>
      </c>
      <c r="H79" s="1184"/>
      <c r="I79" s="1397">
        <f t="shared" si="37"/>
        <v>0</v>
      </c>
      <c r="J79" s="1187">
        <v>30</v>
      </c>
      <c r="K79" s="1399">
        <f t="shared" si="38"/>
        <v>0.9958175662218681</v>
      </c>
      <c r="L79" s="1185"/>
      <c r="M79" s="1391">
        <f t="shared" si="39"/>
        <v>0</v>
      </c>
      <c r="N79" s="1184"/>
      <c r="O79" s="1468">
        <f t="shared" si="40"/>
        <v>0</v>
      </c>
      <c r="P79" s="1307">
        <f t="shared" si="30"/>
        <v>30</v>
      </c>
      <c r="Q79" s="1474">
        <f t="shared" si="31"/>
        <v>0.9958175662218681</v>
      </c>
      <c r="R79" s="1182"/>
      <c r="S79" s="1215"/>
      <c r="T79" s="1214"/>
      <c r="U79" s="1210"/>
      <c r="V79" s="1210"/>
      <c r="W79" s="1210"/>
      <c r="X79" s="1210"/>
      <c r="Y79" s="1210"/>
      <c r="Z79" s="1305"/>
      <c r="AA79" s="1305"/>
      <c r="AB79" s="1209">
        <f t="shared" si="32"/>
        <v>0</v>
      </c>
      <c r="AC79" s="1182"/>
      <c r="AD79" s="1181">
        <f t="shared" si="41"/>
        <v>30</v>
      </c>
      <c r="AE79" s="1476">
        <f t="shared" si="42"/>
        <v>0.9958175662218681</v>
      </c>
    </row>
    <row r="80" spans="1:31" ht="12.75">
      <c r="A80" s="1191">
        <f t="shared" si="34"/>
        <v>16</v>
      </c>
      <c r="B80" s="1434"/>
      <c r="C80" s="1226"/>
      <c r="D80" s="1216" t="s">
        <v>225</v>
      </c>
      <c r="E80" s="1438" t="s">
        <v>476</v>
      </c>
      <c r="F80" s="1185"/>
      <c r="G80" s="1391">
        <f t="shared" si="36"/>
        <v>0</v>
      </c>
      <c r="H80" s="1184"/>
      <c r="I80" s="1397">
        <f t="shared" si="37"/>
        <v>0</v>
      </c>
      <c r="J80" s="1187">
        <v>50</v>
      </c>
      <c r="K80" s="1399">
        <f t="shared" si="38"/>
        <v>1.6596959437031136</v>
      </c>
      <c r="L80" s="1185"/>
      <c r="M80" s="1391">
        <f t="shared" si="39"/>
        <v>0</v>
      </c>
      <c r="N80" s="1184"/>
      <c r="O80" s="1468">
        <f t="shared" si="40"/>
        <v>0</v>
      </c>
      <c r="P80" s="1307">
        <f t="shared" si="30"/>
        <v>50</v>
      </c>
      <c r="Q80" s="1474">
        <f t="shared" si="31"/>
        <v>1.6596959437031136</v>
      </c>
      <c r="R80" s="1182"/>
      <c r="S80" s="1186"/>
      <c r="T80" s="1185"/>
      <c r="U80" s="1184"/>
      <c r="V80" s="1184"/>
      <c r="W80" s="1184"/>
      <c r="X80" s="1184"/>
      <c r="Y80" s="1184"/>
      <c r="Z80" s="1305"/>
      <c r="AA80" s="1305"/>
      <c r="AB80" s="1209">
        <f t="shared" si="32"/>
        <v>0</v>
      </c>
      <c r="AC80" s="1182"/>
      <c r="AD80" s="1181">
        <f t="shared" si="41"/>
        <v>50</v>
      </c>
      <c r="AE80" s="1476">
        <f t="shared" si="42"/>
        <v>1.6596959437031136</v>
      </c>
    </row>
    <row r="81" spans="1:31" ht="12.75">
      <c r="A81" s="1191">
        <f t="shared" si="34"/>
        <v>17</v>
      </c>
      <c r="B81" s="1436"/>
      <c r="C81" s="1213"/>
      <c r="D81" s="1222" t="s">
        <v>226</v>
      </c>
      <c r="E81" s="1437" t="s">
        <v>477</v>
      </c>
      <c r="F81" s="1214"/>
      <c r="G81" s="1391">
        <f t="shared" si="36"/>
        <v>0</v>
      </c>
      <c r="H81" s="1210"/>
      <c r="I81" s="1397">
        <f t="shared" si="37"/>
        <v>0</v>
      </c>
      <c r="J81" s="1211">
        <v>208</v>
      </c>
      <c r="K81" s="1399">
        <f t="shared" si="38"/>
        <v>6.904335125804952</v>
      </c>
      <c r="L81" s="1214"/>
      <c r="M81" s="1391">
        <f t="shared" si="39"/>
        <v>0</v>
      </c>
      <c r="N81" s="1210"/>
      <c r="O81" s="1468">
        <f t="shared" si="40"/>
        <v>0</v>
      </c>
      <c r="P81" s="1307">
        <f t="shared" si="30"/>
        <v>208</v>
      </c>
      <c r="Q81" s="1474">
        <f t="shared" si="31"/>
        <v>6.904335125804952</v>
      </c>
      <c r="R81" s="1182"/>
      <c r="S81" s="1215"/>
      <c r="T81" s="1214"/>
      <c r="U81" s="1210"/>
      <c r="V81" s="1210"/>
      <c r="W81" s="1210"/>
      <c r="X81" s="1210"/>
      <c r="Y81" s="1210"/>
      <c r="Z81" s="1305"/>
      <c r="AA81" s="1305"/>
      <c r="AB81" s="1209">
        <f t="shared" si="32"/>
        <v>0</v>
      </c>
      <c r="AC81" s="1182"/>
      <c r="AD81" s="1181">
        <f t="shared" si="41"/>
        <v>208</v>
      </c>
      <c r="AE81" s="1476">
        <f t="shared" si="42"/>
        <v>6.904335125804952</v>
      </c>
    </row>
    <row r="82" spans="1:31" ht="12.75">
      <c r="A82" s="1191">
        <f t="shared" si="34"/>
        <v>18</v>
      </c>
      <c r="B82" s="1436"/>
      <c r="C82" s="1213"/>
      <c r="D82" s="1222" t="s">
        <v>227</v>
      </c>
      <c r="E82" s="1437" t="s">
        <v>479</v>
      </c>
      <c r="F82" s="1214"/>
      <c r="G82" s="1391">
        <f t="shared" si="36"/>
        <v>0</v>
      </c>
      <c r="H82" s="1210"/>
      <c r="I82" s="1397">
        <f t="shared" si="37"/>
        <v>0</v>
      </c>
      <c r="J82" s="1211"/>
      <c r="K82" s="1399">
        <f t="shared" si="38"/>
        <v>0</v>
      </c>
      <c r="L82" s="1214"/>
      <c r="M82" s="1391">
        <f t="shared" si="39"/>
        <v>0</v>
      </c>
      <c r="N82" s="1210">
        <v>50</v>
      </c>
      <c r="O82" s="1468">
        <f t="shared" si="40"/>
        <v>1.6596959437031136</v>
      </c>
      <c r="P82" s="1307">
        <f t="shared" si="30"/>
        <v>50</v>
      </c>
      <c r="Q82" s="1474">
        <f t="shared" si="31"/>
        <v>1.6596959437031136</v>
      </c>
      <c r="R82" s="1182"/>
      <c r="S82" s="1215"/>
      <c r="T82" s="1214"/>
      <c r="U82" s="1210"/>
      <c r="V82" s="1210"/>
      <c r="W82" s="1210"/>
      <c r="X82" s="1210"/>
      <c r="Y82" s="1210"/>
      <c r="Z82" s="1305"/>
      <c r="AA82" s="1305"/>
      <c r="AB82" s="1209">
        <f t="shared" si="32"/>
        <v>0</v>
      </c>
      <c r="AC82" s="1182"/>
      <c r="AD82" s="1181">
        <f t="shared" si="41"/>
        <v>50</v>
      </c>
      <c r="AE82" s="1476">
        <f t="shared" si="42"/>
        <v>1.6596959437031136</v>
      </c>
    </row>
    <row r="83" spans="1:31" ht="12.75">
      <c r="A83" s="1191">
        <f t="shared" si="34"/>
        <v>19</v>
      </c>
      <c r="B83" s="1436"/>
      <c r="C83" s="1213"/>
      <c r="D83" s="1222" t="s">
        <v>228</v>
      </c>
      <c r="E83" s="1437" t="s">
        <v>480</v>
      </c>
      <c r="F83" s="1214"/>
      <c r="G83" s="1391">
        <f t="shared" si="36"/>
        <v>0</v>
      </c>
      <c r="H83" s="1210"/>
      <c r="I83" s="1397">
        <f t="shared" si="37"/>
        <v>0</v>
      </c>
      <c r="J83" s="1211">
        <v>130</v>
      </c>
      <c r="K83" s="1399">
        <f t="shared" si="38"/>
        <v>4.315209453628095</v>
      </c>
      <c r="L83" s="1214"/>
      <c r="M83" s="1391">
        <f t="shared" si="39"/>
        <v>0</v>
      </c>
      <c r="N83" s="1210"/>
      <c r="O83" s="1468">
        <f t="shared" si="40"/>
        <v>0</v>
      </c>
      <c r="P83" s="1307">
        <f t="shared" si="30"/>
        <v>130</v>
      </c>
      <c r="Q83" s="1474">
        <f t="shared" si="31"/>
        <v>4.315209453628095</v>
      </c>
      <c r="R83" s="1182"/>
      <c r="S83" s="1215"/>
      <c r="T83" s="1214"/>
      <c r="U83" s="1210"/>
      <c r="V83" s="1210"/>
      <c r="W83" s="1210"/>
      <c r="X83" s="1210"/>
      <c r="Y83" s="1210"/>
      <c r="Z83" s="1305"/>
      <c r="AA83" s="1305"/>
      <c r="AB83" s="1209">
        <f t="shared" si="32"/>
        <v>0</v>
      </c>
      <c r="AC83" s="1182"/>
      <c r="AD83" s="1181">
        <f t="shared" si="41"/>
        <v>130</v>
      </c>
      <c r="AE83" s="1476">
        <f t="shared" si="42"/>
        <v>4.315209453628095</v>
      </c>
    </row>
    <row r="84" spans="1:31" ht="12.75">
      <c r="A84" s="1191">
        <f t="shared" si="34"/>
        <v>20</v>
      </c>
      <c r="B84" s="1436"/>
      <c r="C84" s="1213"/>
      <c r="D84" s="1222" t="s">
        <v>229</v>
      </c>
      <c r="E84" s="1435" t="s">
        <v>481</v>
      </c>
      <c r="F84" s="1214"/>
      <c r="G84" s="1391">
        <f t="shared" si="36"/>
        <v>0</v>
      </c>
      <c r="H84" s="1210"/>
      <c r="I84" s="1397">
        <f t="shared" si="37"/>
        <v>0</v>
      </c>
      <c r="J84" s="1211">
        <v>560</v>
      </c>
      <c r="K84" s="1399">
        <f t="shared" si="38"/>
        <v>18.58859456947487</v>
      </c>
      <c r="L84" s="1214"/>
      <c r="M84" s="1391">
        <f t="shared" si="39"/>
        <v>0</v>
      </c>
      <c r="N84" s="1210"/>
      <c r="O84" s="1468">
        <f t="shared" si="40"/>
        <v>0</v>
      </c>
      <c r="P84" s="1307">
        <f t="shared" si="30"/>
        <v>560</v>
      </c>
      <c r="Q84" s="1474">
        <f t="shared" si="31"/>
        <v>18.58859456947487</v>
      </c>
      <c r="R84" s="1182"/>
      <c r="S84" s="1215"/>
      <c r="T84" s="1214"/>
      <c r="U84" s="1210"/>
      <c r="V84" s="1210"/>
      <c r="W84" s="1210"/>
      <c r="X84" s="1210"/>
      <c r="Y84" s="1210"/>
      <c r="Z84" s="1305"/>
      <c r="AA84" s="1305"/>
      <c r="AB84" s="1209">
        <f t="shared" si="32"/>
        <v>0</v>
      </c>
      <c r="AC84" s="1182"/>
      <c r="AD84" s="1181">
        <f t="shared" si="41"/>
        <v>560</v>
      </c>
      <c r="AE84" s="1476">
        <f t="shared" si="42"/>
        <v>18.58859456947487</v>
      </c>
    </row>
    <row r="85" spans="1:31" ht="13.5" thickBot="1">
      <c r="A85" s="1180">
        <f t="shared" si="34"/>
        <v>21</v>
      </c>
      <c r="B85" s="1333"/>
      <c r="C85" s="1461"/>
      <c r="D85" s="1431" t="s">
        <v>237</v>
      </c>
      <c r="E85" s="1462"/>
      <c r="F85" s="1331"/>
      <c r="G85" s="1465">
        <f t="shared" si="36"/>
        <v>0</v>
      </c>
      <c r="H85" s="1317"/>
      <c r="I85" s="1466">
        <f t="shared" si="37"/>
        <v>0</v>
      </c>
      <c r="J85" s="1332"/>
      <c r="K85" s="1467">
        <f t="shared" si="38"/>
        <v>0</v>
      </c>
      <c r="L85" s="1331"/>
      <c r="M85" s="1465">
        <f t="shared" si="39"/>
        <v>0</v>
      </c>
      <c r="N85" s="1317"/>
      <c r="O85" s="1469">
        <f t="shared" si="40"/>
        <v>0</v>
      </c>
      <c r="P85" s="1307">
        <f t="shared" si="30"/>
        <v>0</v>
      </c>
      <c r="Q85" s="1475">
        <f t="shared" si="31"/>
        <v>0</v>
      </c>
      <c r="R85" s="1463"/>
      <c r="S85" s="1316"/>
      <c r="T85" s="1331"/>
      <c r="U85" s="1317"/>
      <c r="V85" s="1317"/>
      <c r="W85" s="1317"/>
      <c r="X85" s="1317"/>
      <c r="Y85" s="1317"/>
      <c r="Z85" s="1455"/>
      <c r="AA85" s="1455"/>
      <c r="AB85" s="1430">
        <f t="shared" si="32"/>
        <v>0</v>
      </c>
      <c r="AC85" s="1463"/>
      <c r="AD85" s="1179">
        <f t="shared" si="41"/>
        <v>0</v>
      </c>
      <c r="AE85" s="1477">
        <f t="shared" si="42"/>
        <v>0</v>
      </c>
    </row>
  </sheetData>
  <sheetProtection/>
  <mergeCells count="60">
    <mergeCell ref="AA7:AA8"/>
    <mergeCell ref="AE4:AE8"/>
    <mergeCell ref="A4:Q4"/>
    <mergeCell ref="AD4:AD8"/>
    <mergeCell ref="Y7:Y8"/>
    <mergeCell ref="AB7:AB8"/>
    <mergeCell ref="B5:Q5"/>
    <mergeCell ref="E6:Q6"/>
    <mergeCell ref="S5:AB5"/>
    <mergeCell ref="S6:AB6"/>
    <mergeCell ref="F7:F8"/>
    <mergeCell ref="H7:H8"/>
    <mergeCell ref="U7:U8"/>
    <mergeCell ref="W7:W8"/>
    <mergeCell ref="J7:J8"/>
    <mergeCell ref="L7:L8"/>
    <mergeCell ref="N7:N8"/>
    <mergeCell ref="S7:S8"/>
    <mergeCell ref="Q7:Q8"/>
    <mergeCell ref="P7:P8"/>
    <mergeCell ref="A32:Q32"/>
    <mergeCell ref="AD32:AD36"/>
    <mergeCell ref="AE32:AE36"/>
    <mergeCell ref="B33:Q33"/>
    <mergeCell ref="S33:AB33"/>
    <mergeCell ref="E34:Q34"/>
    <mergeCell ref="S34:AB34"/>
    <mergeCell ref="F35:F36"/>
    <mergeCell ref="H35:H36"/>
    <mergeCell ref="J35:J36"/>
    <mergeCell ref="AA35:AA36"/>
    <mergeCell ref="AB35:AB36"/>
    <mergeCell ref="A60:Q60"/>
    <mergeCell ref="AD60:AD64"/>
    <mergeCell ref="P63:P64"/>
    <mergeCell ref="Q63:Q64"/>
    <mergeCell ref="S63:S64"/>
    <mergeCell ref="U63:U64"/>
    <mergeCell ref="L35:L36"/>
    <mergeCell ref="N35:N36"/>
    <mergeCell ref="H63:H64"/>
    <mergeCell ref="J63:J64"/>
    <mergeCell ref="L63:L64"/>
    <mergeCell ref="N63:N64"/>
    <mergeCell ref="W35:W36"/>
    <mergeCell ref="Y35:Y36"/>
    <mergeCell ref="P35:P36"/>
    <mergeCell ref="Q35:Q36"/>
    <mergeCell ref="S35:S36"/>
    <mergeCell ref="U35:U36"/>
    <mergeCell ref="W63:W64"/>
    <mergeCell ref="Y63:Y64"/>
    <mergeCell ref="AA63:AA64"/>
    <mergeCell ref="AB63:AB64"/>
    <mergeCell ref="AE60:AE64"/>
    <mergeCell ref="B61:Q61"/>
    <mergeCell ref="S61:AB61"/>
    <mergeCell ref="E62:Q62"/>
    <mergeCell ref="S62:AB62"/>
    <mergeCell ref="F63:F64"/>
  </mergeCells>
  <printOptions/>
  <pageMargins left="0.35433070866141736" right="0.1968503937007874" top="0.7480314960629921" bottom="0.8267716535433072" header="0.5118110236220472" footer="0.5118110236220472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0.7109375" style="0" customWidth="1"/>
  </cols>
  <sheetData>
    <row r="1" ht="18.75">
      <c r="A1" s="538" t="s">
        <v>570</v>
      </c>
    </row>
    <row r="3" spans="1:5" ht="20.25">
      <c r="A3" s="595" t="s">
        <v>266</v>
      </c>
      <c r="B3" s="593" t="s">
        <v>571</v>
      </c>
      <c r="C3" s="593"/>
      <c r="D3" s="593"/>
      <c r="E3" s="593"/>
    </row>
    <row r="4" spans="1:5" ht="12.75">
      <c r="A4" s="593"/>
      <c r="B4" s="593"/>
      <c r="C4" s="593"/>
      <c r="D4" s="593"/>
      <c r="E4" s="593"/>
    </row>
    <row r="5" spans="1:5" ht="12.75">
      <c r="A5" s="1056"/>
      <c r="B5" s="1056"/>
      <c r="C5" s="1056"/>
      <c r="D5" s="1056"/>
      <c r="E5" s="1056"/>
    </row>
    <row r="6" spans="1:5" ht="15.75">
      <c r="A6" s="570"/>
      <c r="B6" s="570"/>
      <c r="C6" s="570"/>
      <c r="D6" s="570"/>
      <c r="E6" s="570"/>
    </row>
    <row r="7" spans="1:5" ht="21" thickBot="1">
      <c r="A7" s="1059"/>
      <c r="B7" s="1058"/>
      <c r="C7" s="1058"/>
      <c r="D7" s="1058"/>
      <c r="E7" s="1058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534</v>
      </c>
      <c r="B9" s="781">
        <v>209.92</v>
      </c>
      <c r="C9" s="781">
        <v>219.44</v>
      </c>
      <c r="D9" s="1483">
        <v>229.64</v>
      </c>
      <c r="F9" s="696" t="s">
        <v>540</v>
      </c>
    </row>
    <row r="10" spans="1:6" ht="17.25" thickBot="1">
      <c r="A10" s="702" t="s">
        <v>288</v>
      </c>
      <c r="B10" s="577"/>
      <c r="C10" s="577"/>
      <c r="D10" s="1484"/>
      <c r="F10" s="696" t="s">
        <v>572</v>
      </c>
    </row>
    <row r="11" spans="1:6" ht="27" thickTop="1">
      <c r="A11" s="705" t="s">
        <v>535</v>
      </c>
      <c r="B11" s="684"/>
      <c r="C11" s="684"/>
      <c r="D11" s="1485"/>
      <c r="F11" s="696" t="s">
        <v>573</v>
      </c>
    </row>
    <row r="12" spans="1:4" ht="17.25" thickBot="1">
      <c r="A12" s="702" t="s">
        <v>327</v>
      </c>
      <c r="B12" s="1487">
        <v>6324</v>
      </c>
      <c r="C12" s="577">
        <v>6611</v>
      </c>
      <c r="D12" s="1486">
        <v>6918</v>
      </c>
    </row>
    <row r="13" ht="13.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2"/>
  <sheetViews>
    <sheetView zoomScale="70" zoomScaleNormal="70" zoomScalePageLayoutView="0" workbookViewId="0" topLeftCell="A1">
      <selection activeCell="J56" sqref="B1:J56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52.57421875" style="0" customWidth="1"/>
    <col min="4" max="7" width="11.140625" style="0" customWidth="1"/>
    <col min="8" max="8" width="9.140625" style="0" bestFit="1" customWidth="1"/>
    <col min="9" max="9" width="10.28125" style="0" bestFit="1" customWidth="1"/>
  </cols>
  <sheetData>
    <row r="1" ht="9" customHeight="1">
      <c r="B1" s="127"/>
    </row>
    <row r="2" ht="13.5" thickBot="1"/>
    <row r="3" spans="2:14" ht="12.75" customHeight="1">
      <c r="B3" s="1701" t="s">
        <v>143</v>
      </c>
      <c r="C3" s="1702"/>
      <c r="D3" s="500"/>
      <c r="E3" s="500"/>
      <c r="F3" s="500"/>
      <c r="G3" s="500"/>
      <c r="H3" s="500"/>
      <c r="I3" s="500"/>
      <c r="J3" s="287"/>
      <c r="K3" s="287"/>
      <c r="L3" s="287"/>
      <c r="M3" s="287"/>
      <c r="N3" s="287"/>
    </row>
    <row r="4" spans="2:14" ht="12.75">
      <c r="B4" s="1703"/>
      <c r="C4" s="1704"/>
      <c r="D4" s="501" t="s">
        <v>242</v>
      </c>
      <c r="E4" s="501"/>
      <c r="F4" s="501" t="s">
        <v>242</v>
      </c>
      <c r="G4" s="501"/>
      <c r="H4" s="501" t="s">
        <v>242</v>
      </c>
      <c r="I4" s="501"/>
      <c r="J4" s="287"/>
      <c r="K4" s="287"/>
      <c r="L4" s="287"/>
      <c r="M4" s="287"/>
      <c r="N4" s="287"/>
    </row>
    <row r="5" spans="2:14" ht="12.75">
      <c r="B5" s="1703"/>
      <c r="C5" s="1704"/>
      <c r="D5" s="501" t="s">
        <v>120</v>
      </c>
      <c r="E5" s="501"/>
      <c r="F5" s="501" t="s">
        <v>120</v>
      </c>
      <c r="G5" s="501"/>
      <c r="H5" s="501" t="s">
        <v>120</v>
      </c>
      <c r="I5" s="501"/>
      <c r="J5" s="287"/>
      <c r="K5" s="287"/>
      <c r="L5" s="287"/>
      <c r="M5" s="287"/>
      <c r="N5" s="287"/>
    </row>
    <row r="6" spans="2:14" ht="15.75" customHeight="1" thickBot="1">
      <c r="B6" s="1705"/>
      <c r="C6" s="1706"/>
      <c r="D6" s="502" t="s">
        <v>118</v>
      </c>
      <c r="E6" s="502"/>
      <c r="F6" s="502" t="s">
        <v>119</v>
      </c>
      <c r="G6" s="502"/>
      <c r="H6" s="502" t="s">
        <v>253</v>
      </c>
      <c r="I6" s="502"/>
      <c r="J6" s="287"/>
      <c r="K6" s="287"/>
      <c r="L6" s="287"/>
      <c r="M6" s="287"/>
      <c r="N6" s="287"/>
    </row>
    <row r="7" spans="2:14" ht="13.5" thickTop="1">
      <c r="B7" s="155">
        <v>1</v>
      </c>
      <c r="C7" s="156" t="s">
        <v>144</v>
      </c>
      <c r="D7" s="459">
        <f>BPV!H64</f>
        <v>21026</v>
      </c>
      <c r="E7" s="1496">
        <f>D7/30.126</f>
        <v>697.9353382460333</v>
      </c>
      <c r="F7" s="459">
        <f>BPV!J64</f>
        <v>22147.25</v>
      </c>
      <c r="G7" s="1496">
        <f>F7/30.126</f>
        <v>735.1540197835756</v>
      </c>
      <c r="H7" s="459">
        <f>BPV!L64</f>
        <v>22152</v>
      </c>
      <c r="I7" s="1496">
        <f>H7/30.126</f>
        <v>735.3116908982274</v>
      </c>
      <c r="J7" s="287"/>
      <c r="K7" s="287"/>
      <c r="L7" s="287"/>
      <c r="M7" s="1512"/>
      <c r="N7" s="1512"/>
    </row>
    <row r="8" spans="2:14" ht="12.75">
      <c r="B8" s="157">
        <f>B7+1</f>
        <v>2</v>
      </c>
      <c r="C8" s="158" t="s">
        <v>145</v>
      </c>
      <c r="D8" s="460">
        <f>SUM(D10:D20)</f>
        <v>20750</v>
      </c>
      <c r="E8" s="1497">
        <f>D8/30.126</f>
        <v>688.7738166367922</v>
      </c>
      <c r="F8" s="460">
        <f>SUM(F10:F20)</f>
        <v>21084</v>
      </c>
      <c r="G8" s="1497">
        <f>F8/30.126</f>
        <v>699.860585540729</v>
      </c>
      <c r="H8" s="460">
        <f>SUM(H10:H20)</f>
        <v>21441</v>
      </c>
      <c r="I8" s="1497">
        <f>H8/30.126</f>
        <v>711.7108145787691</v>
      </c>
      <c r="J8" s="287"/>
      <c r="K8" s="287"/>
      <c r="L8" s="287"/>
      <c r="M8" s="1512"/>
      <c r="N8" s="1512"/>
    </row>
    <row r="9" spans="2:14" ht="12.75">
      <c r="B9" s="5">
        <f>B8+1</f>
        <v>3</v>
      </c>
      <c r="C9" s="128" t="s">
        <v>180</v>
      </c>
      <c r="D9" s="461"/>
      <c r="E9" s="1498"/>
      <c r="F9" s="461"/>
      <c r="G9" s="1498"/>
      <c r="H9" s="461"/>
      <c r="I9" s="1498"/>
      <c r="J9" s="287"/>
      <c r="K9" s="287"/>
      <c r="L9" s="287"/>
      <c r="M9" s="1512"/>
      <c r="N9" s="1512"/>
    </row>
    <row r="10" spans="2:14" ht="12.75">
      <c r="B10" s="5">
        <f>B9+1</f>
        <v>4</v>
      </c>
      <c r="C10" s="151" t="s">
        <v>182</v>
      </c>
      <c r="D10" s="380">
        <f>'P1'!AC9</f>
        <v>801</v>
      </c>
      <c r="E10" s="1498">
        <f>D10/30.126</f>
        <v>26.58832901812388</v>
      </c>
      <c r="F10" s="380">
        <f>'P1'!Q38</f>
        <v>801</v>
      </c>
      <c r="G10" s="1498">
        <f>F10/30.126</f>
        <v>26.58832901812388</v>
      </c>
      <c r="H10" s="380">
        <f>'P1'!Q67</f>
        <v>801</v>
      </c>
      <c r="I10" s="1498">
        <f>H10/30.126</f>
        <v>26.58832901812388</v>
      </c>
      <c r="J10" s="542"/>
      <c r="K10" s="287"/>
      <c r="L10" s="543"/>
      <c r="M10" s="1512"/>
      <c r="N10" s="1512"/>
    </row>
    <row r="11" spans="2:14" ht="12.75">
      <c r="B11" s="5">
        <f aca="true" t="shared" si="0" ref="B11:B35">B10+1</f>
        <v>5</v>
      </c>
      <c r="C11" s="152" t="s">
        <v>181</v>
      </c>
      <c r="D11" s="380">
        <f>'P2'!Q8</f>
        <v>112</v>
      </c>
      <c r="E11" s="1498">
        <f aca="true" t="shared" si="1" ref="E11:E20">D11/30.126</f>
        <v>3.7177189138949744</v>
      </c>
      <c r="F11" s="380">
        <f>'P2'!Q26</f>
        <v>112</v>
      </c>
      <c r="G11" s="1498">
        <f aca="true" t="shared" si="2" ref="G11:G20">F11/30.126</f>
        <v>3.7177189138949744</v>
      </c>
      <c r="H11" s="380">
        <f>'P2'!Q44</f>
        <v>112</v>
      </c>
      <c r="I11" s="1498">
        <f aca="true" t="shared" si="3" ref="I11:I20">H11/30.126</f>
        <v>3.7177189138949744</v>
      </c>
      <c r="J11" s="542"/>
      <c r="K11" s="287"/>
      <c r="L11" s="543"/>
      <c r="M11" s="287"/>
      <c r="N11" s="287"/>
    </row>
    <row r="12" spans="2:14" ht="12.75">
      <c r="B12" s="5">
        <f t="shared" si="0"/>
        <v>6</v>
      </c>
      <c r="C12" s="152" t="s">
        <v>256</v>
      </c>
      <c r="D12" s="380">
        <f>'P3'!P51</f>
        <v>163</v>
      </c>
      <c r="E12" s="1498">
        <f t="shared" si="1"/>
        <v>5.41060877647215</v>
      </c>
      <c r="F12" s="380">
        <f>'P3'!P30</f>
        <v>163</v>
      </c>
      <c r="G12" s="1498">
        <f t="shared" si="2"/>
        <v>5.41060877647215</v>
      </c>
      <c r="H12" s="380">
        <f>'P3'!P51</f>
        <v>163</v>
      </c>
      <c r="I12" s="1498">
        <f t="shared" si="3"/>
        <v>5.41060877647215</v>
      </c>
      <c r="J12" s="542"/>
      <c r="K12" s="287"/>
      <c r="L12" s="543"/>
      <c r="M12" s="287"/>
      <c r="N12" s="287"/>
    </row>
    <row r="13" spans="2:14" ht="12.75">
      <c r="B13" s="5">
        <f t="shared" si="0"/>
        <v>7</v>
      </c>
      <c r="C13" s="152" t="s">
        <v>257</v>
      </c>
      <c r="D13" s="381">
        <f>'P4'!N9</f>
        <v>99</v>
      </c>
      <c r="E13" s="1498">
        <f t="shared" si="1"/>
        <v>3.2861979685321647</v>
      </c>
      <c r="F13" s="381">
        <f>'P4'!N24</f>
        <v>99</v>
      </c>
      <c r="G13" s="1498">
        <f t="shared" si="2"/>
        <v>3.2861979685321647</v>
      </c>
      <c r="H13" s="381">
        <f>'P4'!N39</f>
        <v>99</v>
      </c>
      <c r="I13" s="1498">
        <f t="shared" si="3"/>
        <v>3.2861979685321647</v>
      </c>
      <c r="J13" s="542"/>
      <c r="K13" s="287"/>
      <c r="L13" s="543"/>
      <c r="M13" s="287"/>
      <c r="N13" s="287"/>
    </row>
    <row r="14" spans="2:14" ht="12.75">
      <c r="B14" s="5">
        <f t="shared" si="0"/>
        <v>8</v>
      </c>
      <c r="C14" s="152" t="s">
        <v>258</v>
      </c>
      <c r="D14" s="381">
        <f>'P5'!P9</f>
        <v>753</v>
      </c>
      <c r="E14" s="1498">
        <f t="shared" si="1"/>
        <v>24.99502091216889</v>
      </c>
      <c r="F14" s="381">
        <f>'P5'!P26</f>
        <v>800</v>
      </c>
      <c r="G14" s="1498">
        <f t="shared" si="2"/>
        <v>26.555135099249817</v>
      </c>
      <c r="H14" s="381">
        <f>'P5'!P43</f>
        <v>850</v>
      </c>
      <c r="I14" s="1498">
        <f t="shared" si="3"/>
        <v>28.21483104295293</v>
      </c>
      <c r="J14" s="542"/>
      <c r="K14" s="287"/>
      <c r="L14" s="543"/>
      <c r="M14" s="287"/>
      <c r="N14" s="287"/>
    </row>
    <row r="15" spans="2:14" ht="12.75">
      <c r="B15" s="5">
        <f t="shared" si="0"/>
        <v>9</v>
      </c>
      <c r="C15" s="569" t="s">
        <v>259</v>
      </c>
      <c r="D15" s="381">
        <f>'P6'!P9</f>
        <v>85</v>
      </c>
      <c r="E15" s="1498">
        <f t="shared" si="1"/>
        <v>2.821483104295293</v>
      </c>
      <c r="F15" s="381">
        <f>'P6'!P28</f>
        <v>85</v>
      </c>
      <c r="G15" s="1498">
        <f t="shared" si="2"/>
        <v>2.821483104295293</v>
      </c>
      <c r="H15" s="381">
        <f>'P6'!P47</f>
        <v>85</v>
      </c>
      <c r="I15" s="1498">
        <f t="shared" si="3"/>
        <v>2.821483104295293</v>
      </c>
      <c r="J15" s="542"/>
      <c r="K15" s="287"/>
      <c r="L15" s="543"/>
      <c r="M15" s="287"/>
      <c r="N15" s="287"/>
    </row>
    <row r="16" spans="2:14" ht="12.75">
      <c r="B16" s="5">
        <f t="shared" si="0"/>
        <v>10</v>
      </c>
      <c r="C16" s="569" t="s">
        <v>260</v>
      </c>
      <c r="D16" s="381">
        <f>'P7'!N10</f>
        <v>11783</v>
      </c>
      <c r="E16" s="1498">
        <f t="shared" si="1"/>
        <v>391.12394609307574</v>
      </c>
      <c r="F16" s="381">
        <f>'P7'!N44</f>
        <v>11783</v>
      </c>
      <c r="G16" s="1498">
        <f t="shared" si="2"/>
        <v>391.12394609307574</v>
      </c>
      <c r="H16" s="381">
        <f>'P7'!N78</f>
        <v>11783</v>
      </c>
      <c r="I16" s="1498">
        <f t="shared" si="3"/>
        <v>391.12394609307574</v>
      </c>
      <c r="J16" s="542"/>
      <c r="K16" s="287"/>
      <c r="L16" s="543"/>
      <c r="M16" s="287"/>
      <c r="N16" s="287"/>
    </row>
    <row r="17" spans="2:14" ht="12.75">
      <c r="B17" s="5">
        <f t="shared" si="0"/>
        <v>11</v>
      </c>
      <c r="C17" s="569" t="s">
        <v>261</v>
      </c>
      <c r="D17" s="381">
        <f>'P8'!P11</f>
        <v>120</v>
      </c>
      <c r="E17" s="1498">
        <f t="shared" si="1"/>
        <v>3.9832702648874725</v>
      </c>
      <c r="F17" s="381">
        <f>'P8'!P24</f>
        <v>120</v>
      </c>
      <c r="G17" s="1498">
        <f t="shared" si="2"/>
        <v>3.9832702648874725</v>
      </c>
      <c r="H17" s="381">
        <f>'P8'!P38</f>
        <v>120</v>
      </c>
      <c r="I17" s="1498">
        <f t="shared" si="3"/>
        <v>3.9832702648874725</v>
      </c>
      <c r="J17" s="542"/>
      <c r="K17" s="287"/>
      <c r="L17" s="543"/>
      <c r="M17" s="287"/>
      <c r="N17" s="287"/>
    </row>
    <row r="18" spans="2:14" ht="12.75">
      <c r="B18" s="5">
        <f t="shared" si="0"/>
        <v>12</v>
      </c>
      <c r="C18" s="569" t="s">
        <v>262</v>
      </c>
      <c r="D18" s="381">
        <f>'P9'!N9</f>
        <v>110</v>
      </c>
      <c r="E18" s="1498">
        <f t="shared" si="1"/>
        <v>3.6513310761468496</v>
      </c>
      <c r="F18" s="381">
        <f>'P9'!N20</f>
        <v>110</v>
      </c>
      <c r="G18" s="1498">
        <f t="shared" si="2"/>
        <v>3.6513310761468496</v>
      </c>
      <c r="H18" s="381">
        <f>'P9'!N31</f>
        <v>110</v>
      </c>
      <c r="I18" s="1498">
        <f t="shared" si="3"/>
        <v>3.6513310761468496</v>
      </c>
      <c r="J18" s="542"/>
      <c r="K18" s="287"/>
      <c r="L18" s="543"/>
      <c r="M18" s="287"/>
      <c r="N18" s="287"/>
    </row>
    <row r="19" spans="2:14" ht="12.75">
      <c r="B19" s="5">
        <f t="shared" si="0"/>
        <v>13</v>
      </c>
      <c r="C19" s="569" t="s">
        <v>263</v>
      </c>
      <c r="D19" s="381">
        <f>'P10'!N9</f>
        <v>400</v>
      </c>
      <c r="E19" s="1498">
        <f t="shared" si="1"/>
        <v>13.277567549624909</v>
      </c>
      <c r="F19" s="381">
        <f>'P10'!N32</f>
        <v>400</v>
      </c>
      <c r="G19" s="1498">
        <f t="shared" si="2"/>
        <v>13.277567549624909</v>
      </c>
      <c r="H19" s="381">
        <f>'P10'!N55</f>
        <v>400</v>
      </c>
      <c r="I19" s="1498">
        <f t="shared" si="3"/>
        <v>13.277567549624909</v>
      </c>
      <c r="J19" s="542"/>
      <c r="K19" s="287"/>
      <c r="L19" s="543"/>
      <c r="M19" s="287"/>
      <c r="N19" s="287"/>
    </row>
    <row r="20" spans="2:14" ht="12.75">
      <c r="B20" s="5">
        <v>14</v>
      </c>
      <c r="C20" s="569" t="s">
        <v>482</v>
      </c>
      <c r="D20" s="381">
        <f>'P11'!P9</f>
        <v>6324</v>
      </c>
      <c r="E20" s="1498">
        <f t="shared" si="1"/>
        <v>209.9183429595698</v>
      </c>
      <c r="F20" s="381">
        <f>'P11'!P37</f>
        <v>6611</v>
      </c>
      <c r="G20" s="1498">
        <f t="shared" si="2"/>
        <v>219.44499767642566</v>
      </c>
      <c r="H20" s="381">
        <f>'P11'!P65</f>
        <v>6918</v>
      </c>
      <c r="I20" s="1498">
        <f t="shared" si="3"/>
        <v>229.63553077076278</v>
      </c>
      <c r="J20" s="542"/>
      <c r="K20" s="287"/>
      <c r="L20" s="543"/>
      <c r="M20" s="287"/>
      <c r="N20" s="287"/>
    </row>
    <row r="21" spans="2:14" ht="12.75">
      <c r="B21" s="157">
        <f>B20+1</f>
        <v>15</v>
      </c>
      <c r="C21" s="159" t="s">
        <v>146</v>
      </c>
      <c r="D21" s="382"/>
      <c r="E21" s="1499"/>
      <c r="F21" s="382"/>
      <c r="G21" s="1499"/>
      <c r="H21" s="382"/>
      <c r="I21" s="1499"/>
      <c r="J21" s="542"/>
      <c r="K21" s="287"/>
      <c r="L21" s="543"/>
      <c r="M21" s="287"/>
      <c r="N21" s="287"/>
    </row>
    <row r="22" spans="2:14" ht="12.75">
      <c r="B22" s="157">
        <f t="shared" si="0"/>
        <v>16</v>
      </c>
      <c r="C22" s="160" t="s">
        <v>147</v>
      </c>
      <c r="D22" s="459">
        <f>D7-D8</f>
        <v>276</v>
      </c>
      <c r="E22" s="1496">
        <f>D22/30.126</f>
        <v>9.161521609241186</v>
      </c>
      <c r="F22" s="459">
        <f>F7-F8</f>
        <v>1063.25</v>
      </c>
      <c r="G22" s="1496">
        <f>F22/30.126</f>
        <v>35.29343424284671</v>
      </c>
      <c r="H22" s="459">
        <f>H7-H8</f>
        <v>711</v>
      </c>
      <c r="I22" s="1496">
        <f>H22/30.126</f>
        <v>23.600876319458273</v>
      </c>
      <c r="J22" s="542"/>
      <c r="K22" s="287"/>
      <c r="L22" s="542"/>
      <c r="M22" s="287"/>
      <c r="N22" s="287"/>
    </row>
    <row r="23" spans="2:14" ht="12.75">
      <c r="B23" s="153">
        <f t="shared" si="0"/>
        <v>17</v>
      </c>
      <c r="C23" s="154" t="s">
        <v>149</v>
      </c>
      <c r="D23" s="462">
        <f>KPV!G34</f>
        <v>64800</v>
      </c>
      <c r="E23" s="1500">
        <f>D23/30.126</f>
        <v>2150.9659430392353</v>
      </c>
      <c r="F23" s="462">
        <f>KPV!I34</f>
        <v>60251</v>
      </c>
      <c r="G23" s="1500">
        <f>F23/30.126</f>
        <v>1999.966806081126</v>
      </c>
      <c r="H23" s="462">
        <f>KPV!K34</f>
        <v>41752</v>
      </c>
      <c r="I23" s="1500">
        <f>H23/30.126</f>
        <v>1385.9125008298479</v>
      </c>
      <c r="J23" s="287"/>
      <c r="K23" s="287"/>
      <c r="L23" s="287"/>
      <c r="M23" s="287"/>
      <c r="N23" s="287"/>
    </row>
    <row r="24" spans="2:15" ht="12.75">
      <c r="B24" s="153">
        <f t="shared" si="0"/>
        <v>18</v>
      </c>
      <c r="C24" s="154" t="s">
        <v>150</v>
      </c>
      <c r="D24" s="462">
        <f>SUM(D26:D35)</f>
        <v>64600</v>
      </c>
      <c r="E24" s="1500">
        <f>D24/30.126</f>
        <v>2144.327159264423</v>
      </c>
      <c r="F24" s="462">
        <f>SUM(F26:F35)</f>
        <v>60251</v>
      </c>
      <c r="G24" s="1500">
        <f>F24/30.126</f>
        <v>1999.966806081126</v>
      </c>
      <c r="H24" s="462">
        <f>SUM(H26:H35)</f>
        <v>41752</v>
      </c>
      <c r="I24" s="1500">
        <f>H24/30.126</f>
        <v>1385.9125008298479</v>
      </c>
      <c r="J24" s="287"/>
      <c r="K24" s="287"/>
      <c r="L24" s="314"/>
      <c r="M24" s="314"/>
      <c r="N24" s="314"/>
      <c r="O24" s="314"/>
    </row>
    <row r="25" spans="2:15" ht="12.75">
      <c r="B25" s="5">
        <f t="shared" si="0"/>
        <v>19</v>
      </c>
      <c r="C25" s="128" t="s">
        <v>180</v>
      </c>
      <c r="D25" s="383"/>
      <c r="E25" s="1501"/>
      <c r="F25" s="383"/>
      <c r="G25" s="1501"/>
      <c r="H25" s="383"/>
      <c r="I25" s="1501"/>
      <c r="J25" s="287"/>
      <c r="K25" s="287"/>
      <c r="L25" s="314"/>
      <c r="M25" s="314"/>
      <c r="N25" s="314"/>
      <c r="O25" s="314"/>
    </row>
    <row r="26" spans="2:15" ht="12.75">
      <c r="B26" s="5">
        <f t="shared" si="0"/>
        <v>20</v>
      </c>
      <c r="C26" s="151" t="s">
        <v>182</v>
      </c>
      <c r="D26" s="384">
        <f>'P1'!AA9</f>
        <v>0</v>
      </c>
      <c r="E26" s="1502">
        <f>D26/30.126</f>
        <v>0</v>
      </c>
      <c r="F26" s="384">
        <f>'P1'!AA38</f>
        <v>0</v>
      </c>
      <c r="G26" s="1502">
        <f>F26/30.126</f>
        <v>0</v>
      </c>
      <c r="H26" s="384">
        <f>'P1'!AA67</f>
        <v>0</v>
      </c>
      <c r="I26" s="1502">
        <f>H26/30.126</f>
        <v>0</v>
      </c>
      <c r="J26" s="287"/>
      <c r="K26" s="287"/>
      <c r="L26" s="314"/>
      <c r="M26" s="314"/>
      <c r="N26" s="314"/>
      <c r="O26" s="314"/>
    </row>
    <row r="27" spans="2:15" ht="12.75">
      <c r="B27" s="5">
        <f t="shared" si="0"/>
        <v>21</v>
      </c>
      <c r="C27" s="152" t="s">
        <v>181</v>
      </c>
      <c r="D27" s="503">
        <f>'P2'!AB26</f>
        <v>6.037565194123626E-15</v>
      </c>
      <c r="E27" s="1502">
        <f aca="true" t="shared" si="4" ref="E27:E35">D27/30.126</f>
        <v>2.0041044925060167E-16</v>
      </c>
      <c r="F27" s="503">
        <f>'P2'!AB26</f>
        <v>6.037565194123626E-15</v>
      </c>
      <c r="G27" s="1502">
        <f aca="true" t="shared" si="5" ref="G27:G35">F27/30.126</f>
        <v>2.0041044925060167E-16</v>
      </c>
      <c r="H27" s="503">
        <f>'P2'!AB44</f>
        <v>6.037565194123626E-15</v>
      </c>
      <c r="I27" s="1502">
        <f aca="true" t="shared" si="6" ref="I27:I35">H27/30.126</f>
        <v>2.0041044925060167E-16</v>
      </c>
      <c r="J27" s="287"/>
      <c r="K27" s="287"/>
      <c r="L27" s="314"/>
      <c r="M27" s="314"/>
      <c r="N27" s="314"/>
      <c r="O27" s="314"/>
    </row>
    <row r="28" spans="2:15" ht="12.75">
      <c r="B28" s="5">
        <f t="shared" si="0"/>
        <v>22</v>
      </c>
      <c r="C28" s="152" t="s">
        <v>256</v>
      </c>
      <c r="D28" s="503">
        <f>'P3'!Y9</f>
        <v>0</v>
      </c>
      <c r="E28" s="1502">
        <f t="shared" si="4"/>
        <v>0</v>
      </c>
      <c r="F28" s="503">
        <f>'P3'!Y30</f>
        <v>0</v>
      </c>
      <c r="G28" s="1502">
        <f t="shared" si="5"/>
        <v>0</v>
      </c>
      <c r="H28" s="503">
        <f>'P3'!Y51</f>
        <v>0</v>
      </c>
      <c r="I28" s="1502">
        <f t="shared" si="6"/>
        <v>0</v>
      </c>
      <c r="J28" s="287"/>
      <c r="K28" s="287"/>
      <c r="L28" s="314"/>
      <c r="M28" s="314"/>
      <c r="N28" s="314"/>
      <c r="O28" s="314"/>
    </row>
    <row r="29" spans="2:15" ht="12.75">
      <c r="B29" s="5">
        <f t="shared" si="0"/>
        <v>23</v>
      </c>
      <c r="C29" s="152" t="s">
        <v>257</v>
      </c>
      <c r="D29" s="503">
        <f>0</f>
        <v>0</v>
      </c>
      <c r="E29" s="1502">
        <f t="shared" si="4"/>
        <v>0</v>
      </c>
      <c r="F29" s="503">
        <v>0</v>
      </c>
      <c r="G29" s="1502">
        <f t="shared" si="5"/>
        <v>0</v>
      </c>
      <c r="H29" s="503">
        <v>0</v>
      </c>
      <c r="I29" s="1502">
        <f t="shared" si="6"/>
        <v>0</v>
      </c>
      <c r="J29" s="287"/>
      <c r="K29" s="287"/>
      <c r="L29" s="314"/>
      <c r="M29" s="314"/>
      <c r="N29" s="314"/>
      <c r="O29" s="314"/>
    </row>
    <row r="30" spans="2:15" ht="12.75">
      <c r="B30" s="5">
        <f t="shared" si="0"/>
        <v>24</v>
      </c>
      <c r="C30" s="152" t="s">
        <v>258</v>
      </c>
      <c r="D30" s="503">
        <f>'P5'!T9</f>
        <v>500</v>
      </c>
      <c r="E30" s="1502">
        <f t="shared" si="4"/>
        <v>16.596959437031135</v>
      </c>
      <c r="F30" s="503">
        <f>'P5'!T26</f>
        <v>5000</v>
      </c>
      <c r="G30" s="1502">
        <f t="shared" si="5"/>
        <v>165.96959437031134</v>
      </c>
      <c r="H30" s="503">
        <f>'P5'!T43</f>
        <v>30000</v>
      </c>
      <c r="I30" s="1502">
        <f t="shared" si="6"/>
        <v>995.8175662218681</v>
      </c>
      <c r="J30" s="287"/>
      <c r="K30" s="287"/>
      <c r="L30" s="314"/>
      <c r="M30" s="314"/>
      <c r="N30" s="314"/>
      <c r="O30" s="314"/>
    </row>
    <row r="31" spans="2:15" ht="12.75">
      <c r="B31" s="5">
        <f t="shared" si="0"/>
        <v>25</v>
      </c>
      <c r="C31" s="569" t="s">
        <v>259</v>
      </c>
      <c r="D31" s="503">
        <f>'P6'!AA9</f>
        <v>2000</v>
      </c>
      <c r="E31" s="1502">
        <f t="shared" si="4"/>
        <v>66.38783774812454</v>
      </c>
      <c r="F31" s="503">
        <f>'P6'!AA28</f>
        <v>6000</v>
      </c>
      <c r="G31" s="1502">
        <f t="shared" si="5"/>
        <v>199.16351324437363</v>
      </c>
      <c r="H31" s="503">
        <f>'P6'!AA47</f>
        <v>4000</v>
      </c>
      <c r="I31" s="1502">
        <f t="shared" si="6"/>
        <v>132.77567549624908</v>
      </c>
      <c r="J31" s="287"/>
      <c r="K31" s="287"/>
      <c r="L31" s="314"/>
      <c r="M31" s="314"/>
      <c r="N31" s="314"/>
      <c r="O31" s="314"/>
    </row>
    <row r="32" spans="2:15" ht="12.75">
      <c r="B32" s="5">
        <f t="shared" si="0"/>
        <v>26</v>
      </c>
      <c r="C32" s="569" t="s">
        <v>260</v>
      </c>
      <c r="D32" s="503">
        <f>'P7'!Z10</f>
        <v>59300</v>
      </c>
      <c r="E32" s="1502">
        <f t="shared" si="4"/>
        <v>1968.3993892318927</v>
      </c>
      <c r="F32" s="503">
        <f>'P7'!Z44</f>
        <v>5000</v>
      </c>
      <c r="G32" s="1502">
        <f t="shared" si="5"/>
        <v>165.96959437031134</v>
      </c>
      <c r="H32" s="503">
        <f>'P7'!Z78</f>
        <v>5000</v>
      </c>
      <c r="I32" s="1502">
        <f t="shared" si="6"/>
        <v>165.96959437031134</v>
      </c>
      <c r="J32" s="287"/>
      <c r="K32" s="287"/>
      <c r="L32" s="314"/>
      <c r="M32" s="314"/>
      <c r="N32" s="314"/>
      <c r="O32" s="314"/>
    </row>
    <row r="33" spans="2:14" ht="12.75">
      <c r="B33" s="5">
        <f t="shared" si="0"/>
        <v>27</v>
      </c>
      <c r="C33" s="569" t="s">
        <v>261</v>
      </c>
      <c r="D33" s="503">
        <f>'P8'!Y10</f>
        <v>2000</v>
      </c>
      <c r="E33" s="1502">
        <f t="shared" si="4"/>
        <v>66.38783774812454</v>
      </c>
      <c r="F33" s="503">
        <f>'P8'!Y24</f>
        <v>0</v>
      </c>
      <c r="G33" s="1502">
        <f t="shared" si="5"/>
        <v>0</v>
      </c>
      <c r="H33" s="503">
        <f>'P8'!Y38</f>
        <v>0</v>
      </c>
      <c r="I33" s="1502">
        <f t="shared" si="6"/>
        <v>0</v>
      </c>
      <c r="J33" s="287"/>
      <c r="K33" s="287"/>
      <c r="L33" s="287"/>
      <c r="M33" s="287"/>
      <c r="N33" s="287"/>
    </row>
    <row r="34" spans="2:14" ht="12.75">
      <c r="B34" s="5">
        <f t="shared" si="0"/>
        <v>28</v>
      </c>
      <c r="C34" s="569" t="s">
        <v>262</v>
      </c>
      <c r="D34" s="503">
        <f>'P9'!Y9</f>
        <v>0</v>
      </c>
      <c r="E34" s="1502">
        <f t="shared" si="4"/>
        <v>0</v>
      </c>
      <c r="F34" s="503">
        <f>'P9'!Y20</f>
        <v>0</v>
      </c>
      <c r="G34" s="1502">
        <f t="shared" si="5"/>
        <v>0</v>
      </c>
      <c r="H34" s="503">
        <f>'P9'!Y31</f>
        <v>0</v>
      </c>
      <c r="I34" s="1502">
        <f t="shared" si="6"/>
        <v>0</v>
      </c>
      <c r="J34" s="287"/>
      <c r="K34" s="287"/>
      <c r="L34" s="287"/>
      <c r="M34" s="287"/>
      <c r="N34" s="287"/>
    </row>
    <row r="35" spans="2:14" ht="12.75">
      <c r="B35" s="5">
        <f t="shared" si="0"/>
        <v>29</v>
      </c>
      <c r="C35" s="569" t="s">
        <v>263</v>
      </c>
      <c r="D35" s="503">
        <f>'P10'!Y9</f>
        <v>800</v>
      </c>
      <c r="E35" s="1502">
        <f t="shared" si="4"/>
        <v>26.555135099249817</v>
      </c>
      <c r="F35" s="503">
        <f>'P10'!Y32</f>
        <v>44251</v>
      </c>
      <c r="G35" s="1502">
        <f t="shared" si="5"/>
        <v>1468.8641040961295</v>
      </c>
      <c r="H35" s="503">
        <f>'P10'!Y55</f>
        <v>2752</v>
      </c>
      <c r="I35" s="1502">
        <f t="shared" si="6"/>
        <v>91.34966474141937</v>
      </c>
      <c r="J35" s="287"/>
      <c r="K35" s="287"/>
      <c r="L35" s="287"/>
      <c r="M35" s="287"/>
      <c r="N35" s="287"/>
    </row>
    <row r="36" spans="2:14" ht="12.75">
      <c r="B36" s="1478">
        <v>30</v>
      </c>
      <c r="C36" s="1479" t="s">
        <v>146</v>
      </c>
      <c r="D36" s="1480"/>
      <c r="E36" s="1503"/>
      <c r="F36" s="1480"/>
      <c r="G36" s="1503"/>
      <c r="H36" s="1480"/>
      <c r="I36" s="1503"/>
      <c r="J36" s="287"/>
      <c r="K36" s="287"/>
      <c r="L36" s="287"/>
      <c r="M36" s="287"/>
      <c r="N36" s="287"/>
    </row>
    <row r="37" spans="2:14" ht="12.75">
      <c r="B37" s="1478">
        <f>B36+1</f>
        <v>31</v>
      </c>
      <c r="C37" s="1481" t="s">
        <v>151</v>
      </c>
      <c r="D37" s="1482">
        <f>D23-D24</f>
        <v>200</v>
      </c>
      <c r="E37" s="1504">
        <f>D37/30.126</f>
        <v>6.638783774812454</v>
      </c>
      <c r="F37" s="1482">
        <f>F23-F24</f>
        <v>0</v>
      </c>
      <c r="G37" s="1504">
        <f>F37/30.126</f>
        <v>0</v>
      </c>
      <c r="H37" s="1482">
        <f>H23-H24</f>
        <v>0</v>
      </c>
      <c r="I37" s="1504">
        <f>H37/30.126</f>
        <v>0</v>
      </c>
      <c r="J37" s="287"/>
      <c r="K37" s="287"/>
      <c r="L37" s="287"/>
      <c r="M37" s="287"/>
      <c r="N37" s="287"/>
    </row>
    <row r="38" spans="2:14" ht="12.75">
      <c r="B38" s="5">
        <f>B37+1</f>
        <v>32</v>
      </c>
      <c r="C38" s="129" t="s">
        <v>152</v>
      </c>
      <c r="D38" s="463">
        <f aca="true" t="shared" si="7" ref="D38:H39">D7+D23</f>
        <v>85826</v>
      </c>
      <c r="E38" s="1505">
        <f>D38/30.126</f>
        <v>2848.9012812852684</v>
      </c>
      <c r="F38" s="463">
        <f t="shared" si="7"/>
        <v>82398.25</v>
      </c>
      <c r="G38" s="1505">
        <f>F38/30.126</f>
        <v>2735.1208258647016</v>
      </c>
      <c r="H38" s="463">
        <f t="shared" si="7"/>
        <v>63904</v>
      </c>
      <c r="I38" s="1505">
        <f>H38/30.126</f>
        <v>2121.2241917280753</v>
      </c>
      <c r="J38" s="287"/>
      <c r="K38" s="287"/>
      <c r="L38" s="287"/>
      <c r="M38" s="287"/>
      <c r="N38" s="287"/>
    </row>
    <row r="39" spans="2:14" ht="12.75">
      <c r="B39" s="5">
        <f>B38+1</f>
        <v>33</v>
      </c>
      <c r="C39" s="130" t="s">
        <v>29</v>
      </c>
      <c r="D39" s="463">
        <f t="shared" si="7"/>
        <v>85350</v>
      </c>
      <c r="E39" s="1505">
        <f>D39/30.126</f>
        <v>2833.100975901215</v>
      </c>
      <c r="F39" s="463">
        <f>F8+F24</f>
        <v>81335</v>
      </c>
      <c r="G39" s="1505">
        <f>F39/30.126</f>
        <v>2699.827391621855</v>
      </c>
      <c r="H39" s="463">
        <f t="shared" si="7"/>
        <v>63193</v>
      </c>
      <c r="I39" s="1505">
        <f>H39/30.126</f>
        <v>2097.623315408617</v>
      </c>
      <c r="J39" s="287"/>
      <c r="K39" s="287"/>
      <c r="L39" s="287"/>
      <c r="M39" s="287"/>
      <c r="N39" s="287"/>
    </row>
    <row r="40" spans="2:14" ht="15.75" thickBot="1">
      <c r="B40" s="131">
        <f>B39+1</f>
        <v>34</v>
      </c>
      <c r="C40" s="132" t="s">
        <v>146</v>
      </c>
      <c r="D40" s="464">
        <f>D38-D39</f>
        <v>476</v>
      </c>
      <c r="E40" s="1505">
        <f>D40/30.126</f>
        <v>15.80030538405364</v>
      </c>
      <c r="F40" s="464">
        <f>F38-F39</f>
        <v>1063.25</v>
      </c>
      <c r="G40" s="1505">
        <f>F40/30.126</f>
        <v>35.29343424284671</v>
      </c>
      <c r="H40" s="464">
        <f>H38-H39</f>
        <v>711</v>
      </c>
      <c r="I40" s="1505">
        <f>H40/30.126</f>
        <v>23.600876319458273</v>
      </c>
      <c r="J40" s="287"/>
      <c r="K40" s="287"/>
      <c r="L40" s="287"/>
      <c r="M40" s="287"/>
      <c r="N40" s="287"/>
    </row>
    <row r="41" spans="2:14" ht="17.25" customHeight="1" thickBot="1" thickTop="1">
      <c r="B41" s="479"/>
      <c r="C41" s="481" t="s">
        <v>148</v>
      </c>
      <c r="D41" s="480"/>
      <c r="E41" s="1506"/>
      <c r="F41" s="480"/>
      <c r="G41" s="1506"/>
      <c r="H41" s="480"/>
      <c r="I41" s="1506"/>
      <c r="J41" s="287"/>
      <c r="K41" s="287"/>
      <c r="L41" s="287"/>
      <c r="M41" s="287"/>
      <c r="N41" s="287"/>
    </row>
    <row r="42" spans="2:14" ht="13.5" thickTop="1">
      <c r="B42" s="161">
        <f>B40+1</f>
        <v>35</v>
      </c>
      <c r="C42" s="162" t="s">
        <v>153</v>
      </c>
      <c r="D42" s="465">
        <f>SUM(D43:D45)</f>
        <v>0</v>
      </c>
      <c r="E42" s="1507"/>
      <c r="F42" s="465">
        <f>SUM(F43:F45)</f>
        <v>0</v>
      </c>
      <c r="G42" s="1507"/>
      <c r="H42" s="465">
        <f>SUM(H43:H45)</f>
        <v>0</v>
      </c>
      <c r="I42" s="1507"/>
      <c r="J42" s="287"/>
      <c r="K42" s="287"/>
      <c r="L42" s="287"/>
      <c r="M42" s="287"/>
      <c r="N42" s="287"/>
    </row>
    <row r="43" spans="2:14" ht="12.75">
      <c r="B43" s="4">
        <f>B42+1</f>
        <v>36</v>
      </c>
      <c r="C43" s="128"/>
      <c r="D43" s="381"/>
      <c r="E43" s="1508"/>
      <c r="F43" s="381"/>
      <c r="G43" s="1508"/>
      <c r="H43" s="381"/>
      <c r="I43" s="1508"/>
      <c r="J43" s="287"/>
      <c r="K43" s="287"/>
      <c r="L43" s="287"/>
      <c r="M43" s="287"/>
      <c r="N43" s="287"/>
    </row>
    <row r="44" spans="2:14" ht="12.75">
      <c r="B44" s="4">
        <f aca="true" t="shared" si="8" ref="B44:B51">B43+1</f>
        <v>37</v>
      </c>
      <c r="C44" s="367"/>
      <c r="D44" s="504"/>
      <c r="E44" s="1509"/>
      <c r="F44" s="504"/>
      <c r="G44" s="1509"/>
      <c r="H44" s="504"/>
      <c r="I44" s="1509"/>
      <c r="J44" s="287"/>
      <c r="K44" s="287"/>
      <c r="L44" s="287"/>
      <c r="M44" s="287"/>
      <c r="N44" s="287"/>
    </row>
    <row r="45" spans="2:14" ht="12.75">
      <c r="B45" s="4">
        <f t="shared" si="8"/>
        <v>38</v>
      </c>
      <c r="C45" s="367"/>
      <c r="D45" s="504"/>
      <c r="E45" s="1509"/>
      <c r="F45" s="504"/>
      <c r="G45" s="1509"/>
      <c r="H45" s="504"/>
      <c r="I45" s="1509"/>
      <c r="J45" s="287"/>
      <c r="K45" s="287"/>
      <c r="L45" s="287"/>
      <c r="M45" s="287"/>
      <c r="N45" s="287"/>
    </row>
    <row r="46" spans="2:14" ht="12.75">
      <c r="B46" s="161">
        <f>B45+1</f>
        <v>39</v>
      </c>
      <c r="C46" s="162" t="s">
        <v>154</v>
      </c>
      <c r="D46" s="465">
        <f>SUM(D47:D50)</f>
        <v>420</v>
      </c>
      <c r="E46" s="1507">
        <f>D46/30.126</f>
        <v>13.941445927106153</v>
      </c>
      <c r="F46" s="465">
        <f>SUM(F47:F50)</f>
        <v>350</v>
      </c>
      <c r="G46" s="1507">
        <f>F46/30.126</f>
        <v>11.617871605921795</v>
      </c>
      <c r="H46" s="465">
        <f>SUM(H47:H50)</f>
        <v>0</v>
      </c>
      <c r="I46" s="1507">
        <f>H46/30.126</f>
        <v>0</v>
      </c>
      <c r="J46" s="287"/>
      <c r="K46" s="287"/>
      <c r="L46" s="287"/>
      <c r="M46" s="287"/>
      <c r="N46" s="287"/>
    </row>
    <row r="47" spans="2:14" ht="2.25" customHeight="1">
      <c r="B47" s="4">
        <f t="shared" si="8"/>
        <v>40</v>
      </c>
      <c r="C47" s="128"/>
      <c r="D47" s="466"/>
      <c r="E47" s="1510"/>
      <c r="F47" s="466"/>
      <c r="G47" s="1510"/>
      <c r="H47" s="466"/>
      <c r="I47" s="1510"/>
      <c r="J47" s="287"/>
      <c r="K47" s="287"/>
      <c r="L47" s="287"/>
      <c r="M47" s="287"/>
      <c r="N47" s="287"/>
    </row>
    <row r="48" spans="2:14" ht="12.75">
      <c r="B48" s="4">
        <f>B46+1</f>
        <v>40</v>
      </c>
      <c r="C48" s="128" t="s">
        <v>485</v>
      </c>
      <c r="D48" s="466">
        <v>420</v>
      </c>
      <c r="E48" s="1510">
        <f>D48/30.126</f>
        <v>13.941445927106153</v>
      </c>
      <c r="F48" s="466">
        <v>350</v>
      </c>
      <c r="G48" s="1510">
        <f>F48/30.126</f>
        <v>11.617871605921795</v>
      </c>
      <c r="H48" s="466"/>
      <c r="I48" s="1510"/>
      <c r="J48" s="287"/>
      <c r="K48" s="287"/>
      <c r="L48" s="287"/>
      <c r="M48" s="287"/>
      <c r="N48" s="287"/>
    </row>
    <row r="49" spans="2:14" ht="12.75">
      <c r="B49" s="4">
        <f t="shared" si="8"/>
        <v>41</v>
      </c>
      <c r="C49" s="128"/>
      <c r="D49" s="466"/>
      <c r="E49" s="1510"/>
      <c r="F49" s="466"/>
      <c r="G49" s="1510"/>
      <c r="H49" s="466"/>
      <c r="I49" s="1510"/>
      <c r="J49" s="287"/>
      <c r="K49" s="287"/>
      <c r="L49" s="287"/>
      <c r="M49" s="287"/>
      <c r="N49" s="287"/>
    </row>
    <row r="50" spans="2:14" ht="13.5" thickBot="1">
      <c r="B50" s="4">
        <f>B49+1</f>
        <v>42</v>
      </c>
      <c r="C50" s="128"/>
      <c r="D50" s="466"/>
      <c r="E50" s="1510"/>
      <c r="F50" s="466"/>
      <c r="G50" s="1510"/>
      <c r="H50" s="466"/>
      <c r="I50" s="1510"/>
      <c r="J50" s="287"/>
      <c r="K50" s="287"/>
      <c r="L50" s="287"/>
      <c r="M50" s="287"/>
      <c r="N50" s="287"/>
    </row>
    <row r="51" spans="2:14" ht="15.75" thickBot="1" thickTop="1">
      <c r="B51" s="163">
        <f t="shared" si="8"/>
        <v>43</v>
      </c>
      <c r="C51" s="164" t="s">
        <v>23</v>
      </c>
      <c r="D51" s="467">
        <f>D38+D42-D39-D46</f>
        <v>56</v>
      </c>
      <c r="E51" s="1511">
        <f>D51/30.126</f>
        <v>1.8588594569474872</v>
      </c>
      <c r="F51" s="467">
        <f>F38+F42-F39-F46</f>
        <v>713.25</v>
      </c>
      <c r="G51" s="1511">
        <f>F51/30.126</f>
        <v>23.675562636924916</v>
      </c>
      <c r="H51" s="467">
        <f>H38+H42-H39-H46</f>
        <v>711</v>
      </c>
      <c r="I51" s="1511">
        <f>H51/30.126</f>
        <v>23.600876319458273</v>
      </c>
      <c r="J51" s="287"/>
      <c r="K51" s="287"/>
      <c r="L51" s="287"/>
      <c r="M51" s="287"/>
      <c r="N51" s="287"/>
    </row>
    <row r="52" spans="2:14" ht="3.75" customHeight="1">
      <c r="B52" s="133"/>
      <c r="C52" s="134"/>
      <c r="J52" s="287"/>
      <c r="K52" s="287"/>
      <c r="L52" s="287"/>
      <c r="M52" s="287"/>
      <c r="N52" s="287"/>
    </row>
    <row r="53" spans="2:14" ht="13.5" customHeight="1">
      <c r="B53" s="135" t="s">
        <v>155</v>
      </c>
      <c r="C53" s="136"/>
      <c r="J53" s="287"/>
      <c r="K53" s="287"/>
      <c r="L53" s="287"/>
      <c r="M53" s="287"/>
      <c r="N53" s="287"/>
    </row>
    <row r="54" spans="2:14" ht="14.25" customHeight="1">
      <c r="B54" s="135" t="s">
        <v>156</v>
      </c>
      <c r="C54" s="136"/>
      <c r="J54" s="287"/>
      <c r="K54" s="287"/>
      <c r="L54" s="287"/>
      <c r="M54" s="287"/>
      <c r="N54" s="287"/>
    </row>
    <row r="55" spans="2:14" ht="13.5" customHeight="1">
      <c r="B55" s="135" t="s">
        <v>157</v>
      </c>
      <c r="C55" s="136"/>
      <c r="J55" s="287"/>
      <c r="K55" s="287"/>
      <c r="L55" s="287"/>
      <c r="M55" s="287"/>
      <c r="N55" s="287"/>
    </row>
    <row r="56" spans="2:14" ht="12.75" customHeight="1">
      <c r="B56" s="135" t="s">
        <v>158</v>
      </c>
      <c r="C56" s="136"/>
      <c r="J56" s="287"/>
      <c r="K56" s="287"/>
      <c r="L56" s="287"/>
      <c r="M56" s="287"/>
      <c r="N56" s="287"/>
    </row>
    <row r="57" spans="2:14" ht="15">
      <c r="B57" s="137"/>
      <c r="C57" s="136"/>
      <c r="J57" s="287"/>
      <c r="K57" s="287"/>
      <c r="L57" s="287"/>
      <c r="M57" s="287"/>
      <c r="N57" s="287"/>
    </row>
    <row r="58" spans="2:14" ht="15">
      <c r="B58" s="135"/>
      <c r="C58" s="136"/>
      <c r="J58" s="287"/>
      <c r="K58" s="287"/>
      <c r="L58" s="287"/>
      <c r="M58" s="287"/>
      <c r="N58" s="287"/>
    </row>
    <row r="59" spans="2:3" ht="15">
      <c r="B59" s="135"/>
      <c r="C59" s="136"/>
    </row>
    <row r="60" spans="2:3" ht="15">
      <c r="B60" s="135"/>
      <c r="C60" s="136"/>
    </row>
    <row r="61" spans="2:3" ht="15">
      <c r="B61" s="135"/>
      <c r="C61" s="136"/>
    </row>
    <row r="62" spans="2:3" ht="15">
      <c r="B62" s="135"/>
      <c r="C62" s="136"/>
    </row>
    <row r="63" spans="2:3" ht="15">
      <c r="B63" s="135"/>
      <c r="C63" s="136"/>
    </row>
    <row r="64" spans="2:3" ht="15">
      <c r="B64" s="135"/>
      <c r="C64" s="136"/>
    </row>
    <row r="65" spans="2:3" ht="15">
      <c r="B65" s="135"/>
      <c r="C65" s="136"/>
    </row>
    <row r="66" spans="2:3" ht="15">
      <c r="B66" s="135"/>
      <c r="C66" s="136"/>
    </row>
    <row r="67" spans="2:3" ht="15">
      <c r="B67" s="135"/>
      <c r="C67" s="136"/>
    </row>
    <row r="68" spans="2:3" ht="15">
      <c r="B68" s="135"/>
      <c r="C68" s="136"/>
    </row>
    <row r="69" spans="2:3" ht="15">
      <c r="B69" s="135"/>
      <c r="C69" s="136"/>
    </row>
    <row r="70" spans="2:3" ht="15">
      <c r="B70" s="135"/>
      <c r="C70" s="136"/>
    </row>
    <row r="71" spans="2:3" ht="15">
      <c r="B71" s="135"/>
      <c r="C71" s="136"/>
    </row>
    <row r="72" spans="2:3" ht="15">
      <c r="B72" s="135"/>
      <c r="C72" s="136"/>
    </row>
    <row r="73" spans="2:3" ht="15">
      <c r="B73" s="135"/>
      <c r="C73" s="136"/>
    </row>
    <row r="74" spans="2:3" ht="15">
      <c r="B74" s="135"/>
      <c r="C74" s="136"/>
    </row>
    <row r="75" spans="2:3" ht="15">
      <c r="B75" s="135"/>
      <c r="C75" s="136"/>
    </row>
    <row r="76" spans="2:3" ht="15">
      <c r="B76" s="135"/>
      <c r="C76" s="136"/>
    </row>
    <row r="77" spans="2:3" ht="15">
      <c r="B77" s="135"/>
      <c r="C77" s="136"/>
    </row>
    <row r="78" spans="2:3" ht="15">
      <c r="B78" s="135"/>
      <c r="C78" s="136"/>
    </row>
    <row r="79" spans="2:3" ht="15">
      <c r="B79" s="135"/>
      <c r="C79" s="136"/>
    </row>
    <row r="80" spans="2:3" ht="15">
      <c r="B80" s="135"/>
      <c r="C80" s="136"/>
    </row>
    <row r="81" spans="2:3" ht="15">
      <c r="B81" s="135"/>
      <c r="C81" s="136"/>
    </row>
    <row r="82" spans="2:3" ht="15">
      <c r="B82" s="135"/>
      <c r="C82" s="136"/>
    </row>
    <row r="83" spans="2:3" ht="15">
      <c r="B83" s="135"/>
      <c r="C83" s="136"/>
    </row>
    <row r="84" spans="2:3" ht="15">
      <c r="B84" s="135"/>
      <c r="C84" s="136"/>
    </row>
    <row r="85" spans="2:3" ht="15">
      <c r="B85" s="135"/>
      <c r="C85" s="136"/>
    </row>
    <row r="86" spans="2:3" ht="15">
      <c r="B86" s="135"/>
      <c r="C86" s="136"/>
    </row>
    <row r="87" spans="2:3" ht="15">
      <c r="B87" s="135"/>
      <c r="C87" s="136"/>
    </row>
    <row r="88" spans="2:3" ht="15">
      <c r="B88" s="135"/>
      <c r="C88" s="136"/>
    </row>
    <row r="89" spans="2:3" ht="15">
      <c r="B89" s="135"/>
      <c r="C89" s="136"/>
    </row>
    <row r="90" spans="2:3" ht="15">
      <c r="B90" s="135"/>
      <c r="C90" s="136"/>
    </row>
    <row r="91" spans="2:3" ht="15">
      <c r="B91" s="135"/>
      <c r="C91" s="136"/>
    </row>
    <row r="92" spans="2:3" ht="15">
      <c r="B92" s="135"/>
      <c r="C92" s="136"/>
    </row>
    <row r="93" spans="2:3" ht="15">
      <c r="B93" s="135"/>
      <c r="C93" s="136"/>
    </row>
    <row r="94" spans="2:3" ht="15">
      <c r="B94" s="135"/>
      <c r="C94" s="136"/>
    </row>
    <row r="95" spans="2:3" ht="15">
      <c r="B95" s="135"/>
      <c r="C95" s="136"/>
    </row>
    <row r="96" spans="2:3" ht="15">
      <c r="B96" s="135"/>
      <c r="C96" s="136"/>
    </row>
    <row r="97" spans="2:3" ht="15">
      <c r="B97" s="135"/>
      <c r="C97" s="136"/>
    </row>
    <row r="98" spans="2:3" ht="15">
      <c r="B98" s="135"/>
      <c r="C98" s="136"/>
    </row>
    <row r="99" spans="2:3" ht="15">
      <c r="B99" s="135"/>
      <c r="C99" s="136"/>
    </row>
    <row r="100" spans="2:3" ht="15">
      <c r="B100" s="135"/>
      <c r="C100" s="136"/>
    </row>
    <row r="101" spans="2:3" ht="15">
      <c r="B101" s="135"/>
      <c r="C101" s="136"/>
    </row>
    <row r="102" spans="2:3" ht="15">
      <c r="B102" s="135"/>
      <c r="C102" s="136"/>
    </row>
    <row r="103" spans="2:3" ht="15">
      <c r="B103" s="135"/>
      <c r="C103" s="136"/>
    </row>
    <row r="104" spans="2:3" ht="15">
      <c r="B104" s="135"/>
      <c r="C104" s="136"/>
    </row>
    <row r="105" spans="2:3" ht="15">
      <c r="B105" s="135"/>
      <c r="C105" s="136"/>
    </row>
    <row r="106" spans="2:3" ht="15">
      <c r="B106" s="135"/>
      <c r="C106" s="136"/>
    </row>
    <row r="107" spans="2:3" ht="15">
      <c r="B107" s="135"/>
      <c r="C107" s="136"/>
    </row>
    <row r="108" spans="2:3" ht="15">
      <c r="B108" s="135"/>
      <c r="C108" s="136"/>
    </row>
    <row r="109" spans="2:3" ht="15">
      <c r="B109" s="135"/>
      <c r="C109" s="136"/>
    </row>
    <row r="110" spans="2:3" ht="15">
      <c r="B110" s="135"/>
      <c r="C110" s="136"/>
    </row>
    <row r="111" spans="2:3" ht="15">
      <c r="B111" s="135"/>
      <c r="C111" s="136"/>
    </row>
    <row r="112" spans="2:3" ht="15">
      <c r="B112" s="135"/>
      <c r="C112" s="136"/>
    </row>
    <row r="113" spans="2:3" ht="15">
      <c r="B113" s="135"/>
      <c r="C113" s="136"/>
    </row>
    <row r="114" spans="2:3" ht="15">
      <c r="B114" s="135"/>
      <c r="C114" s="136"/>
    </row>
    <row r="115" spans="2:3" ht="15">
      <c r="B115" s="135"/>
      <c r="C115" s="136"/>
    </row>
    <row r="116" ht="13.5" thickBot="1"/>
    <row r="117" spans="2:3" ht="13.5" thickBot="1">
      <c r="B117" s="138"/>
      <c r="C117" s="139" t="s">
        <v>159</v>
      </c>
    </row>
    <row r="118" spans="2:3" ht="12.75">
      <c r="B118" s="140">
        <v>1</v>
      </c>
      <c r="C118" s="141" t="s">
        <v>160</v>
      </c>
    </row>
    <row r="119" spans="2:3" ht="12.75">
      <c r="B119" s="3">
        <v>2</v>
      </c>
      <c r="C119" s="142" t="s">
        <v>161</v>
      </c>
    </row>
    <row r="120" spans="2:3" ht="12.75">
      <c r="B120" s="143">
        <v>3</v>
      </c>
      <c r="C120" s="144" t="s">
        <v>162</v>
      </c>
    </row>
    <row r="121" spans="2:3" ht="12.75">
      <c r="B121" s="3">
        <v>4</v>
      </c>
      <c r="C121" s="142" t="s">
        <v>163</v>
      </c>
    </row>
    <row r="122" spans="2:3" ht="12.75">
      <c r="B122" s="143">
        <v>5</v>
      </c>
      <c r="C122" s="144" t="s">
        <v>164</v>
      </c>
    </row>
    <row r="123" spans="2:3" ht="12.75">
      <c r="B123" s="3">
        <v>6</v>
      </c>
      <c r="C123" s="142" t="s">
        <v>165</v>
      </c>
    </row>
    <row r="124" spans="2:3" ht="12.75">
      <c r="B124" s="143">
        <v>7</v>
      </c>
      <c r="C124" s="144" t="s">
        <v>166</v>
      </c>
    </row>
    <row r="125" spans="2:3" ht="12.75">
      <c r="B125" s="3">
        <v>8</v>
      </c>
      <c r="C125" s="142" t="s">
        <v>168</v>
      </c>
    </row>
    <row r="126" spans="2:3" ht="12.75">
      <c r="B126" s="143">
        <v>9</v>
      </c>
      <c r="C126" s="144" t="s">
        <v>169</v>
      </c>
    </row>
    <row r="127" spans="2:3" ht="12.75">
      <c r="B127" s="3">
        <v>10</v>
      </c>
      <c r="C127" s="142" t="s">
        <v>170</v>
      </c>
    </row>
    <row r="128" spans="2:3" ht="12.75">
      <c r="B128" s="3"/>
      <c r="C128" s="145" t="s">
        <v>171</v>
      </c>
    </row>
    <row r="129" spans="2:3" ht="13.5" thickBot="1">
      <c r="B129" s="146"/>
      <c r="C129" s="147" t="s">
        <v>172</v>
      </c>
    </row>
    <row r="132" spans="2:3" ht="12.75">
      <c r="B132" s="148"/>
      <c r="C132" s="149" t="s">
        <v>173</v>
      </c>
    </row>
    <row r="133" spans="2:3" ht="12.75">
      <c r="B133" s="148"/>
      <c r="C133" s="148" t="s">
        <v>174</v>
      </c>
    </row>
    <row r="134" spans="2:3" ht="12.75">
      <c r="B134" s="150">
        <v>1</v>
      </c>
      <c r="C134" s="150" t="s">
        <v>175</v>
      </c>
    </row>
    <row r="135" spans="2:3" ht="12.75">
      <c r="B135" s="148"/>
      <c r="C135" s="148"/>
    </row>
    <row r="136" spans="2:3" ht="12.75">
      <c r="B136" s="150">
        <v>2</v>
      </c>
      <c r="C136" s="150" t="s">
        <v>176</v>
      </c>
    </row>
    <row r="137" spans="2:3" ht="12.75">
      <c r="B137" s="148"/>
      <c r="C137" s="148" t="s">
        <v>177</v>
      </c>
    </row>
    <row r="138" spans="2:3" ht="12.75">
      <c r="B138" s="148"/>
      <c r="C138" s="148" t="s">
        <v>178</v>
      </c>
    </row>
    <row r="139" spans="2:3" ht="12.75">
      <c r="B139" s="148"/>
      <c r="C139" s="148" t="s">
        <v>179</v>
      </c>
    </row>
    <row r="140" spans="2:3" ht="12.75">
      <c r="B140" s="148"/>
      <c r="C140" s="148"/>
    </row>
    <row r="141" spans="2:3" ht="12.75">
      <c r="B141" s="148"/>
      <c r="C141" s="148"/>
    </row>
    <row r="142" spans="2:3" ht="12.75">
      <c r="B142" s="148"/>
      <c r="C142" s="148"/>
    </row>
  </sheetData>
  <sheetProtection/>
  <mergeCells count="1">
    <mergeCell ref="B3:C6"/>
  </mergeCells>
  <printOptions/>
  <pageMargins left="0.9055118110236221" right="0.4724409448818898" top="0.8661417322834646" bottom="0.1968503937007874" header="0.31496062992125984" footer="0.196850393700787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2"/>
  <sheetViews>
    <sheetView zoomScale="90" zoomScaleNormal="90" zoomScalePageLayoutView="0" workbookViewId="0" topLeftCell="A1">
      <selection activeCell="M66" sqref="A1:M66"/>
    </sheetView>
  </sheetViews>
  <sheetFormatPr defaultColWidth="9.140625" defaultRowHeight="12.75"/>
  <cols>
    <col min="1" max="1" width="3.8515625" style="0" customWidth="1"/>
    <col min="2" max="2" width="3.57421875" style="85" customWidth="1"/>
    <col min="3" max="3" width="5.140625" style="86" customWidth="1"/>
    <col min="4" max="4" width="4.140625" style="86" customWidth="1"/>
    <col min="5" max="5" width="4.57421875" style="86" customWidth="1"/>
    <col min="6" max="6" width="3.57421875" style="85" customWidth="1"/>
    <col min="7" max="7" width="40.8515625" style="85" customWidth="1"/>
    <col min="9" max="9" width="9.140625" style="621" customWidth="1"/>
    <col min="11" max="11" width="9.140625" style="621" customWidth="1"/>
    <col min="12" max="12" width="9.140625" style="0" customWidth="1"/>
    <col min="13" max="13" width="10.28125" style="621" bestFit="1" customWidth="1"/>
    <col min="14" max="14" width="10.7109375" style="0" bestFit="1" customWidth="1"/>
  </cols>
  <sheetData>
    <row r="1" spans="2:13" ht="18">
      <c r="B1" s="566" t="s">
        <v>254</v>
      </c>
      <c r="C1" s="566"/>
      <c r="D1" s="566"/>
      <c r="E1" s="566"/>
      <c r="F1" s="566"/>
      <c r="G1" s="566"/>
      <c r="H1" s="566"/>
      <c r="I1" s="602"/>
      <c r="J1" s="566"/>
      <c r="K1" s="602"/>
      <c r="L1" s="566"/>
      <c r="M1" s="602"/>
    </row>
    <row r="2" spans="2:13" ht="15.75" thickBot="1">
      <c r="B2" s="567"/>
      <c r="C2" s="567"/>
      <c r="D2" s="567"/>
      <c r="E2" s="567"/>
      <c r="F2" s="567"/>
      <c r="G2" s="567"/>
      <c r="H2" s="568"/>
      <c r="I2" s="603"/>
      <c r="J2" s="568"/>
      <c r="K2" s="603"/>
      <c r="L2" s="568"/>
      <c r="M2" s="603"/>
    </row>
    <row r="3" spans="2:13" ht="12.75" customHeight="1">
      <c r="B3" s="1707" t="s">
        <v>284</v>
      </c>
      <c r="C3" s="1708"/>
      <c r="D3" s="1708"/>
      <c r="E3" s="1708"/>
      <c r="F3" s="1708"/>
      <c r="G3" s="1709"/>
      <c r="H3" s="434"/>
      <c r="I3" s="604"/>
      <c r="J3" s="434"/>
      <c r="K3" s="604"/>
      <c r="L3" s="434"/>
      <c r="M3" s="604"/>
    </row>
    <row r="4" spans="2:13" ht="12.75" customHeight="1">
      <c r="B4" s="1710"/>
      <c r="C4" s="1711"/>
      <c r="D4" s="1711"/>
      <c r="E4" s="1711"/>
      <c r="F4" s="1711"/>
      <c r="G4" s="1712"/>
      <c r="H4" s="435"/>
      <c r="I4" s="605"/>
      <c r="J4" s="435"/>
      <c r="K4" s="605"/>
      <c r="L4" s="435"/>
      <c r="M4" s="605"/>
    </row>
    <row r="5" spans="2:13" ht="12.75">
      <c r="B5" s="391"/>
      <c r="C5" s="392" t="s">
        <v>42</v>
      </c>
      <c r="D5" s="392" t="s">
        <v>43</v>
      </c>
      <c r="E5" s="392" t="s">
        <v>44</v>
      </c>
      <c r="F5" s="393"/>
      <c r="G5" s="394"/>
      <c r="H5" s="436" t="s">
        <v>41</v>
      </c>
      <c r="I5" s="605" t="s">
        <v>41</v>
      </c>
      <c r="J5" s="436" t="s">
        <v>41</v>
      </c>
      <c r="K5" s="605" t="s">
        <v>41</v>
      </c>
      <c r="L5" s="436" t="s">
        <v>41</v>
      </c>
      <c r="M5" s="605" t="s">
        <v>41</v>
      </c>
    </row>
    <row r="6" spans="2:13" ht="13.5" thickBot="1">
      <c r="B6" s="395"/>
      <c r="C6" s="396"/>
      <c r="D6" s="397"/>
      <c r="E6" s="396" t="s">
        <v>45</v>
      </c>
      <c r="F6" s="285" t="s">
        <v>46</v>
      </c>
      <c r="G6" s="366"/>
      <c r="H6" s="437" t="s">
        <v>118</v>
      </c>
      <c r="I6" s="606" t="s">
        <v>118</v>
      </c>
      <c r="J6" s="437" t="s">
        <v>119</v>
      </c>
      <c r="K6" s="606" t="s">
        <v>119</v>
      </c>
      <c r="L6" s="437" t="s">
        <v>253</v>
      </c>
      <c r="M6" s="606" t="s">
        <v>253</v>
      </c>
    </row>
    <row r="7" spans="2:13" ht="13.5" thickTop="1">
      <c r="B7" s="37">
        <v>1</v>
      </c>
      <c r="C7" s="352" t="s">
        <v>47</v>
      </c>
      <c r="D7" s="353"/>
      <c r="E7" s="354"/>
      <c r="F7" s="355" t="s">
        <v>48</v>
      </c>
      <c r="G7" s="356"/>
      <c r="H7" s="438">
        <f>H8+H10+H16</f>
        <v>12128</v>
      </c>
      <c r="I7" s="607">
        <f>H7/30.126</f>
        <v>402.5758481046272</v>
      </c>
      <c r="J7" s="438">
        <f>J8+J10+J16</f>
        <v>12668.25</v>
      </c>
      <c r="K7" s="607">
        <f>J7/30.126</f>
        <v>420.50886277633936</v>
      </c>
      <c r="L7" s="438">
        <f>L8+L10+L16</f>
        <v>12673</v>
      </c>
      <c r="M7" s="607">
        <f>L7/30.126</f>
        <v>420.66653389099116</v>
      </c>
    </row>
    <row r="8" spans="2:13" ht="12.75">
      <c r="B8" s="38">
        <v>2</v>
      </c>
      <c r="C8" s="41" t="s">
        <v>49</v>
      </c>
      <c r="D8" s="42"/>
      <c r="E8" s="43"/>
      <c r="F8" s="44" t="s">
        <v>50</v>
      </c>
      <c r="G8" s="92"/>
      <c r="H8" s="440">
        <f>H9</f>
        <v>10000</v>
      </c>
      <c r="I8" s="608">
        <f>H8/30.126</f>
        <v>331.9391887406227</v>
      </c>
      <c r="J8" s="440">
        <f>J9</f>
        <v>10500</v>
      </c>
      <c r="K8" s="608">
        <f>J8/30.126</f>
        <v>348.53614817765384</v>
      </c>
      <c r="L8" s="440">
        <f>L9</f>
        <v>10500</v>
      </c>
      <c r="M8" s="608">
        <f>L8/30.126</f>
        <v>348.53614817765384</v>
      </c>
    </row>
    <row r="9" spans="2:13" ht="12.75">
      <c r="B9" s="38">
        <v>3</v>
      </c>
      <c r="C9" s="41"/>
      <c r="D9" s="42" t="s">
        <v>51</v>
      </c>
      <c r="E9" s="43" t="s">
        <v>52</v>
      </c>
      <c r="F9" s="13" t="s">
        <v>53</v>
      </c>
      <c r="G9" s="92"/>
      <c r="H9" s="441">
        <v>10000</v>
      </c>
      <c r="I9" s="609">
        <f aca="true" t="shared" si="0" ref="I9:I20">H9/30.126</f>
        <v>331.9391887406227</v>
      </c>
      <c r="J9" s="441">
        <v>10500</v>
      </c>
      <c r="K9" s="609">
        <f aca="true" t="shared" si="1" ref="K9:K20">J9/30.126</f>
        <v>348.53614817765384</v>
      </c>
      <c r="L9" s="441">
        <v>10500</v>
      </c>
      <c r="M9" s="609">
        <f aca="true" t="shared" si="2" ref="M9:M20">L9/30.126</f>
        <v>348.53614817765384</v>
      </c>
    </row>
    <row r="10" spans="2:15" ht="12.75">
      <c r="B10" s="38">
        <v>4</v>
      </c>
      <c r="C10" s="41" t="s">
        <v>54</v>
      </c>
      <c r="D10" s="46"/>
      <c r="E10" s="48"/>
      <c r="F10" s="44" t="s">
        <v>55</v>
      </c>
      <c r="G10" s="93"/>
      <c r="H10" s="443">
        <f>H11</f>
        <v>979</v>
      </c>
      <c r="I10" s="608">
        <f t="shared" si="0"/>
        <v>32.49684657770696</v>
      </c>
      <c r="J10" s="443">
        <f>J11</f>
        <v>979</v>
      </c>
      <c r="K10" s="608">
        <f t="shared" si="1"/>
        <v>32.49684657770696</v>
      </c>
      <c r="L10" s="443">
        <f>L11</f>
        <v>979</v>
      </c>
      <c r="M10" s="608">
        <f t="shared" si="2"/>
        <v>32.49684657770696</v>
      </c>
      <c r="O10" s="87"/>
    </row>
    <row r="11" spans="2:13" ht="12.75">
      <c r="B11" s="38">
        <v>5</v>
      </c>
      <c r="C11" s="45"/>
      <c r="D11" s="46" t="s">
        <v>56</v>
      </c>
      <c r="E11" s="48"/>
      <c r="F11" s="13" t="s">
        <v>57</v>
      </c>
      <c r="G11" s="93"/>
      <c r="H11" s="444">
        <f>H12+H13+H14</f>
        <v>979</v>
      </c>
      <c r="I11" s="609">
        <f t="shared" si="0"/>
        <v>32.49684657770696</v>
      </c>
      <c r="J11" s="444">
        <f>J12+J13+J14</f>
        <v>979</v>
      </c>
      <c r="K11" s="609">
        <f t="shared" si="1"/>
        <v>32.49684657770696</v>
      </c>
      <c r="L11" s="444">
        <f>L12+L13+L14</f>
        <v>979</v>
      </c>
      <c r="M11" s="609">
        <f t="shared" si="2"/>
        <v>32.49684657770696</v>
      </c>
    </row>
    <row r="12" spans="2:13" ht="12.75">
      <c r="B12" s="38">
        <v>6</v>
      </c>
      <c r="C12" s="45"/>
      <c r="D12" s="46"/>
      <c r="E12" s="48" t="s">
        <v>58</v>
      </c>
      <c r="F12" s="40" t="s">
        <v>59</v>
      </c>
      <c r="G12" s="93"/>
      <c r="H12" s="445">
        <v>831</v>
      </c>
      <c r="I12" s="609">
        <f t="shared" si="0"/>
        <v>27.584146584345746</v>
      </c>
      <c r="J12" s="445">
        <v>831</v>
      </c>
      <c r="K12" s="609">
        <f t="shared" si="1"/>
        <v>27.584146584345746</v>
      </c>
      <c r="L12" s="445">
        <v>831</v>
      </c>
      <c r="M12" s="609">
        <f t="shared" si="2"/>
        <v>27.584146584345746</v>
      </c>
    </row>
    <row r="13" spans="2:13" ht="12.75">
      <c r="B13" s="38">
        <v>7</v>
      </c>
      <c r="C13" s="45"/>
      <c r="D13" s="46"/>
      <c r="E13" s="48" t="s">
        <v>60</v>
      </c>
      <c r="F13" s="40" t="s">
        <v>61</v>
      </c>
      <c r="G13" s="93"/>
      <c r="H13" s="445">
        <v>148</v>
      </c>
      <c r="I13" s="609">
        <f t="shared" si="0"/>
        <v>4.912699993361216</v>
      </c>
      <c r="J13" s="445">
        <v>148</v>
      </c>
      <c r="K13" s="609">
        <f t="shared" si="1"/>
        <v>4.912699993361216</v>
      </c>
      <c r="L13" s="445">
        <v>148</v>
      </c>
      <c r="M13" s="609">
        <f t="shared" si="2"/>
        <v>4.912699993361216</v>
      </c>
    </row>
    <row r="14" spans="2:13" ht="12.75">
      <c r="B14" s="38">
        <v>8</v>
      </c>
      <c r="C14" s="45"/>
      <c r="D14" s="46"/>
      <c r="E14" s="48"/>
      <c r="F14" s="40"/>
      <c r="G14" s="93"/>
      <c r="H14" s="445"/>
      <c r="I14" s="609"/>
      <c r="J14" s="445"/>
      <c r="K14" s="608"/>
      <c r="L14" s="445"/>
      <c r="M14" s="608"/>
    </row>
    <row r="15" spans="2:13" ht="12.75">
      <c r="B15" s="38">
        <v>9</v>
      </c>
      <c r="C15" s="49"/>
      <c r="D15" s="46"/>
      <c r="E15" s="48"/>
      <c r="F15" s="50"/>
      <c r="G15" s="93"/>
      <c r="H15" s="446"/>
      <c r="I15" s="609"/>
      <c r="J15" s="446"/>
      <c r="K15" s="608"/>
      <c r="L15" s="446"/>
      <c r="M15" s="608"/>
    </row>
    <row r="16" spans="2:13" ht="12.75">
      <c r="B16" s="38">
        <v>10</v>
      </c>
      <c r="C16" s="41" t="s">
        <v>62</v>
      </c>
      <c r="D16" s="46"/>
      <c r="E16" s="48"/>
      <c r="F16" s="44" t="s">
        <v>63</v>
      </c>
      <c r="G16" s="93"/>
      <c r="H16" s="443">
        <f>SUM(H17:H20)</f>
        <v>1149</v>
      </c>
      <c r="I16" s="609">
        <f t="shared" si="0"/>
        <v>38.13981278629755</v>
      </c>
      <c r="J16" s="443">
        <f>SUM(J17:J20)</f>
        <v>1189.25</v>
      </c>
      <c r="K16" s="608">
        <f t="shared" si="1"/>
        <v>39.47586802097855</v>
      </c>
      <c r="L16" s="443">
        <f>SUM(L17:L20)</f>
        <v>1194</v>
      </c>
      <c r="M16" s="608">
        <f t="shared" si="2"/>
        <v>39.63353913563035</v>
      </c>
    </row>
    <row r="17" spans="2:13" ht="12.75">
      <c r="B17" s="38">
        <v>11</v>
      </c>
      <c r="C17" s="41"/>
      <c r="D17" s="46" t="s">
        <v>64</v>
      </c>
      <c r="E17" s="48" t="s">
        <v>58</v>
      </c>
      <c r="F17" s="554" t="s">
        <v>244</v>
      </c>
      <c r="G17" s="93"/>
      <c r="H17" s="555">
        <v>31</v>
      </c>
      <c r="I17" s="609">
        <f t="shared" si="0"/>
        <v>1.0290114850959304</v>
      </c>
      <c r="J17" s="555">
        <v>31</v>
      </c>
      <c r="K17" s="609">
        <f t="shared" si="1"/>
        <v>1.0290114850959304</v>
      </c>
      <c r="L17" s="555">
        <v>31</v>
      </c>
      <c r="M17" s="609">
        <f t="shared" si="2"/>
        <v>1.0290114850959304</v>
      </c>
    </row>
    <row r="18" spans="2:13" ht="12.75">
      <c r="B18" s="38">
        <v>12</v>
      </c>
      <c r="C18" s="329"/>
      <c r="D18" s="6" t="s">
        <v>64</v>
      </c>
      <c r="E18" s="12" t="s">
        <v>65</v>
      </c>
      <c r="F18" s="40" t="s">
        <v>66</v>
      </c>
      <c r="G18" s="91"/>
      <c r="H18" s="444">
        <v>3</v>
      </c>
      <c r="I18" s="609">
        <f t="shared" si="0"/>
        <v>0.09958175662218681</v>
      </c>
      <c r="J18" s="444">
        <v>3</v>
      </c>
      <c r="K18" s="609">
        <f t="shared" si="1"/>
        <v>0.09958175662218681</v>
      </c>
      <c r="L18" s="444">
        <v>3</v>
      </c>
      <c r="M18" s="609">
        <f t="shared" si="2"/>
        <v>0.09958175662218681</v>
      </c>
    </row>
    <row r="19" spans="2:15" ht="12.75">
      <c r="B19" s="38">
        <v>13</v>
      </c>
      <c r="C19" s="329"/>
      <c r="D19" s="6" t="s">
        <v>64</v>
      </c>
      <c r="E19" s="12" t="s">
        <v>67</v>
      </c>
      <c r="F19" s="40" t="s">
        <v>18</v>
      </c>
      <c r="G19" s="91"/>
      <c r="H19" s="444">
        <v>575</v>
      </c>
      <c r="I19" s="609">
        <f t="shared" si="0"/>
        <v>19.086503352585805</v>
      </c>
      <c r="J19" s="444">
        <f>575*1.07</f>
        <v>615.25</v>
      </c>
      <c r="K19" s="609">
        <f t="shared" si="1"/>
        <v>20.422558587266813</v>
      </c>
      <c r="L19" s="444">
        <v>620</v>
      </c>
      <c r="M19" s="609">
        <f t="shared" si="2"/>
        <v>20.580229701918608</v>
      </c>
      <c r="O19" s="87"/>
    </row>
    <row r="20" spans="2:13" ht="12.75">
      <c r="B20" s="38">
        <v>14</v>
      </c>
      <c r="C20" s="45"/>
      <c r="D20" s="46" t="s">
        <v>64</v>
      </c>
      <c r="E20" s="48" t="s">
        <v>483</v>
      </c>
      <c r="F20" s="55" t="s">
        <v>484</v>
      </c>
      <c r="G20" s="93"/>
      <c r="H20" s="442">
        <v>540</v>
      </c>
      <c r="I20" s="609">
        <f t="shared" si="0"/>
        <v>17.924716191993625</v>
      </c>
      <c r="J20" s="442">
        <v>540</v>
      </c>
      <c r="K20" s="609">
        <f t="shared" si="1"/>
        <v>17.924716191993625</v>
      </c>
      <c r="L20" s="442">
        <v>540</v>
      </c>
      <c r="M20" s="622">
        <f t="shared" si="2"/>
        <v>17.924716191993625</v>
      </c>
    </row>
    <row r="21" spans="2:13" ht="12.75">
      <c r="B21" s="38">
        <v>15</v>
      </c>
      <c r="C21" s="357" t="s">
        <v>68</v>
      </c>
      <c r="D21" s="358"/>
      <c r="E21" s="359"/>
      <c r="F21" s="360" t="s">
        <v>69</v>
      </c>
      <c r="G21" s="361"/>
      <c r="H21" s="522">
        <f>H23+H29+H35+H38+H41</f>
        <v>1292</v>
      </c>
      <c r="I21" s="610">
        <f>H21/30.126</f>
        <v>42.88654318528845</v>
      </c>
      <c r="J21" s="522">
        <f>J23+J29+J35+J38+J41</f>
        <v>1292</v>
      </c>
      <c r="K21" s="610">
        <f>J21/30.126</f>
        <v>42.88654318528845</v>
      </c>
      <c r="L21" s="522">
        <f>L23+L29+L35+L38+L41</f>
        <v>1292</v>
      </c>
      <c r="M21" s="610">
        <f>L21/30.126</f>
        <v>42.88654318528845</v>
      </c>
    </row>
    <row r="22" spans="2:13" ht="12.75">
      <c r="B22" s="38">
        <v>16</v>
      </c>
      <c r="C22" s="51"/>
      <c r="D22" s="51"/>
      <c r="E22" s="52"/>
      <c r="F22" s="40"/>
      <c r="G22" s="92"/>
      <c r="H22" s="441"/>
      <c r="I22" s="611"/>
      <c r="J22" s="441"/>
      <c r="K22" s="611"/>
      <c r="L22" s="441"/>
      <c r="M22" s="611"/>
    </row>
    <row r="23" spans="2:13" ht="12.75">
      <c r="B23" s="38">
        <v>17</v>
      </c>
      <c r="C23" s="41" t="s">
        <v>70</v>
      </c>
      <c r="D23" s="41"/>
      <c r="E23" s="53"/>
      <c r="F23" s="44" t="s">
        <v>71</v>
      </c>
      <c r="G23" s="92"/>
      <c r="H23" s="443">
        <f>H24+H25</f>
        <v>175</v>
      </c>
      <c r="I23" s="612">
        <f>H23/30.126</f>
        <v>5.808935802960898</v>
      </c>
      <c r="J23" s="443">
        <f>J24+J25</f>
        <v>175</v>
      </c>
      <c r="K23" s="612">
        <f>J23/30.126</f>
        <v>5.808935802960898</v>
      </c>
      <c r="L23" s="443">
        <f>L24+L25</f>
        <v>175</v>
      </c>
      <c r="M23" s="612">
        <f>L23/30.126</f>
        <v>5.808935802960898</v>
      </c>
    </row>
    <row r="24" spans="2:13" ht="12.75">
      <c r="B24" s="38">
        <v>18</v>
      </c>
      <c r="C24" s="41"/>
      <c r="D24" s="41" t="s">
        <v>245</v>
      </c>
      <c r="E24" s="53" t="s">
        <v>52</v>
      </c>
      <c r="F24" s="554" t="s">
        <v>246</v>
      </c>
      <c r="G24" s="92"/>
      <c r="H24" s="555">
        <v>7</v>
      </c>
      <c r="I24" s="613">
        <f aca="true" t="shared" si="3" ref="I24:I39">H24/30.126</f>
        <v>0.2323574321184359</v>
      </c>
      <c r="J24" s="555">
        <v>7</v>
      </c>
      <c r="K24" s="613">
        <f aca="true" t="shared" si="4" ref="K24:K39">J24/30.126</f>
        <v>0.2323574321184359</v>
      </c>
      <c r="L24" s="555">
        <v>7</v>
      </c>
      <c r="M24" s="613">
        <f aca="true" t="shared" si="5" ref="M24:M39">L24/30.126</f>
        <v>0.2323574321184359</v>
      </c>
    </row>
    <row r="25" spans="2:13" ht="12.75">
      <c r="B25" s="38">
        <v>19</v>
      </c>
      <c r="C25" s="41"/>
      <c r="D25" s="41" t="s">
        <v>72</v>
      </c>
      <c r="E25" s="53"/>
      <c r="F25" s="94" t="s">
        <v>127</v>
      </c>
      <c r="G25" s="92"/>
      <c r="H25" s="445">
        <f>SUM(H26:H27)</f>
        <v>168</v>
      </c>
      <c r="I25" s="613">
        <f t="shared" si="3"/>
        <v>5.576578370842461</v>
      </c>
      <c r="J25" s="445">
        <f>SUM(J26:J27)</f>
        <v>168</v>
      </c>
      <c r="K25" s="613">
        <f t="shared" si="4"/>
        <v>5.576578370842461</v>
      </c>
      <c r="L25" s="445">
        <f>SUM(L26:L27)</f>
        <v>168</v>
      </c>
      <c r="M25" s="613">
        <f t="shared" si="5"/>
        <v>5.576578370842461</v>
      </c>
    </row>
    <row r="26" spans="2:13" ht="12.75">
      <c r="B26" s="38">
        <v>20</v>
      </c>
      <c r="C26" s="51"/>
      <c r="D26" s="42"/>
      <c r="E26" s="54" t="s">
        <v>60</v>
      </c>
      <c r="F26" s="47" t="s">
        <v>73</v>
      </c>
      <c r="G26" s="92"/>
      <c r="H26" s="445">
        <v>100</v>
      </c>
      <c r="I26" s="613">
        <f t="shared" si="3"/>
        <v>3.319391887406227</v>
      </c>
      <c r="J26" s="445">
        <v>100</v>
      </c>
      <c r="K26" s="613">
        <f t="shared" si="4"/>
        <v>3.319391887406227</v>
      </c>
      <c r="L26" s="445">
        <v>100</v>
      </c>
      <c r="M26" s="613">
        <f t="shared" si="5"/>
        <v>3.319391887406227</v>
      </c>
    </row>
    <row r="27" spans="2:13" ht="12.75">
      <c r="B27" s="38">
        <v>21</v>
      </c>
      <c r="C27" s="51"/>
      <c r="D27" s="42"/>
      <c r="E27" s="54" t="s">
        <v>52</v>
      </c>
      <c r="F27" s="47" t="s">
        <v>74</v>
      </c>
      <c r="G27" s="92"/>
      <c r="H27" s="445">
        <v>68</v>
      </c>
      <c r="I27" s="613">
        <f t="shared" si="3"/>
        <v>2.2571864834362345</v>
      </c>
      <c r="J27" s="445">
        <v>68</v>
      </c>
      <c r="K27" s="613">
        <f t="shared" si="4"/>
        <v>2.2571864834362345</v>
      </c>
      <c r="L27" s="445">
        <v>68</v>
      </c>
      <c r="M27" s="613">
        <f t="shared" si="5"/>
        <v>2.2571864834362345</v>
      </c>
    </row>
    <row r="28" spans="2:13" ht="12.75">
      <c r="B28" s="38">
        <v>22</v>
      </c>
      <c r="C28" s="51"/>
      <c r="D28" s="51"/>
      <c r="E28" s="52"/>
      <c r="F28" s="47"/>
      <c r="G28" s="97"/>
      <c r="H28" s="448"/>
      <c r="I28" s="612"/>
      <c r="J28" s="448"/>
      <c r="K28" s="612">
        <f t="shared" si="4"/>
        <v>0</v>
      </c>
      <c r="L28" s="448"/>
      <c r="M28" s="612"/>
    </row>
    <row r="29" spans="2:13" ht="12.75">
      <c r="B29" s="38">
        <v>23</v>
      </c>
      <c r="C29" s="41" t="s">
        <v>75</v>
      </c>
      <c r="D29" s="51"/>
      <c r="E29" s="52"/>
      <c r="F29" s="44" t="s">
        <v>76</v>
      </c>
      <c r="G29" s="92"/>
      <c r="H29" s="443">
        <f>H30+H31+H32+H33</f>
        <v>321</v>
      </c>
      <c r="I29" s="612">
        <f t="shared" si="3"/>
        <v>10.65524795857399</v>
      </c>
      <c r="J29" s="443">
        <f>J30+J31+J32+J33</f>
        <v>321</v>
      </c>
      <c r="K29" s="612">
        <f t="shared" si="4"/>
        <v>10.65524795857399</v>
      </c>
      <c r="L29" s="443">
        <f>L30+L31+L32+L33</f>
        <v>321</v>
      </c>
      <c r="M29" s="612">
        <f t="shared" si="5"/>
        <v>10.65524795857399</v>
      </c>
    </row>
    <row r="30" spans="2:13" ht="12.75">
      <c r="B30" s="38">
        <v>24</v>
      </c>
      <c r="C30" s="51"/>
      <c r="D30" s="42" t="s">
        <v>77</v>
      </c>
      <c r="E30" s="54" t="s">
        <v>78</v>
      </c>
      <c r="F30" s="47" t="s">
        <v>79</v>
      </c>
      <c r="G30" s="92"/>
      <c r="H30" s="445">
        <v>138</v>
      </c>
      <c r="I30" s="613">
        <f t="shared" si="3"/>
        <v>4.580760804620593</v>
      </c>
      <c r="J30" s="445">
        <v>138</v>
      </c>
      <c r="K30" s="613">
        <f t="shared" si="4"/>
        <v>4.580760804620593</v>
      </c>
      <c r="L30" s="445">
        <v>138</v>
      </c>
      <c r="M30" s="613">
        <f t="shared" si="5"/>
        <v>4.580760804620593</v>
      </c>
    </row>
    <row r="31" spans="2:13" ht="12.75">
      <c r="B31" s="38">
        <v>25</v>
      </c>
      <c r="C31" s="51"/>
      <c r="D31" s="45" t="s">
        <v>80</v>
      </c>
      <c r="E31" s="52" t="s">
        <v>52</v>
      </c>
      <c r="F31" s="55" t="s">
        <v>81</v>
      </c>
      <c r="G31" s="93"/>
      <c r="H31" s="445">
        <v>10</v>
      </c>
      <c r="I31" s="613">
        <f t="shared" si="3"/>
        <v>0.3319391887406227</v>
      </c>
      <c r="J31" s="445">
        <v>10</v>
      </c>
      <c r="K31" s="613">
        <f t="shared" si="4"/>
        <v>0.3319391887406227</v>
      </c>
      <c r="L31" s="445">
        <v>10</v>
      </c>
      <c r="M31" s="613">
        <f t="shared" si="5"/>
        <v>0.3319391887406227</v>
      </c>
    </row>
    <row r="32" spans="2:13" ht="12.75">
      <c r="B32" s="38">
        <v>26</v>
      </c>
      <c r="C32" s="51"/>
      <c r="D32" s="42" t="s">
        <v>82</v>
      </c>
      <c r="E32" s="54" t="s">
        <v>58</v>
      </c>
      <c r="F32" s="47" t="s">
        <v>83</v>
      </c>
      <c r="G32" s="93"/>
      <c r="H32" s="445">
        <v>172</v>
      </c>
      <c r="I32" s="613">
        <f t="shared" si="3"/>
        <v>5.709354046338711</v>
      </c>
      <c r="J32" s="445">
        <v>172</v>
      </c>
      <c r="K32" s="613">
        <f t="shared" si="4"/>
        <v>5.709354046338711</v>
      </c>
      <c r="L32" s="445">
        <v>172</v>
      </c>
      <c r="M32" s="613">
        <f t="shared" si="5"/>
        <v>5.709354046338711</v>
      </c>
    </row>
    <row r="33" spans="2:13" ht="12.75">
      <c r="B33" s="38">
        <v>27</v>
      </c>
      <c r="C33" s="95"/>
      <c r="D33" s="58" t="s">
        <v>84</v>
      </c>
      <c r="E33" s="1" t="s">
        <v>85</v>
      </c>
      <c r="F33" s="2" t="s">
        <v>128</v>
      </c>
      <c r="G33" s="96"/>
      <c r="H33" s="445">
        <v>1</v>
      </c>
      <c r="I33" s="613">
        <f t="shared" si="3"/>
        <v>0.03319391887406227</v>
      </c>
      <c r="J33" s="445">
        <v>1</v>
      </c>
      <c r="K33" s="613">
        <f t="shared" si="4"/>
        <v>0.03319391887406227</v>
      </c>
      <c r="L33" s="445">
        <v>1</v>
      </c>
      <c r="M33" s="613">
        <f t="shared" si="5"/>
        <v>0.03319391887406227</v>
      </c>
    </row>
    <row r="34" spans="2:13" ht="12.75">
      <c r="B34" s="38">
        <v>28</v>
      </c>
      <c r="C34" s="59"/>
      <c r="D34" s="60"/>
      <c r="E34" s="56"/>
      <c r="F34" s="57"/>
      <c r="G34" s="97"/>
      <c r="H34" s="448"/>
      <c r="I34" s="612"/>
      <c r="J34" s="448"/>
      <c r="K34" s="612"/>
      <c r="L34" s="448"/>
      <c r="M34" s="612"/>
    </row>
    <row r="35" spans="2:13" ht="12.75">
      <c r="B35" s="38">
        <v>29</v>
      </c>
      <c r="C35" s="61" t="s">
        <v>86</v>
      </c>
      <c r="D35" s="60"/>
      <c r="E35" s="62"/>
      <c r="F35" s="63" t="s">
        <v>87</v>
      </c>
      <c r="G35" s="97"/>
      <c r="H35" s="443">
        <f>SUM(H36:H36)</f>
        <v>40</v>
      </c>
      <c r="I35" s="612">
        <f t="shared" si="3"/>
        <v>1.327756754962491</v>
      </c>
      <c r="J35" s="443">
        <f>SUM(J36:J36)</f>
        <v>40</v>
      </c>
      <c r="K35" s="612">
        <f t="shared" si="4"/>
        <v>1.327756754962491</v>
      </c>
      <c r="L35" s="443">
        <f>SUM(L36:L36)</f>
        <v>40</v>
      </c>
      <c r="M35" s="612">
        <f t="shared" si="5"/>
        <v>1.327756754962491</v>
      </c>
    </row>
    <row r="36" spans="2:13" ht="12.75">
      <c r="B36" s="38">
        <v>30</v>
      </c>
      <c r="C36" s="41"/>
      <c r="D36" s="45" t="s">
        <v>88</v>
      </c>
      <c r="E36" s="64"/>
      <c r="F36" s="55" t="s">
        <v>89</v>
      </c>
      <c r="G36" s="92"/>
      <c r="H36" s="445">
        <v>40</v>
      </c>
      <c r="I36" s="612">
        <f t="shared" si="3"/>
        <v>1.327756754962491</v>
      </c>
      <c r="J36" s="445">
        <v>40</v>
      </c>
      <c r="K36" s="613">
        <f t="shared" si="4"/>
        <v>1.327756754962491</v>
      </c>
      <c r="L36" s="445">
        <v>40</v>
      </c>
      <c r="M36" s="613">
        <f t="shared" si="5"/>
        <v>1.327756754962491</v>
      </c>
    </row>
    <row r="37" spans="2:13" ht="12.75">
      <c r="B37" s="38">
        <v>31</v>
      </c>
      <c r="C37" s="61"/>
      <c r="D37" s="56"/>
      <c r="E37" s="62"/>
      <c r="F37" s="65"/>
      <c r="G37" s="97"/>
      <c r="H37" s="448"/>
      <c r="I37" s="612"/>
      <c r="J37" s="448"/>
      <c r="K37" s="612"/>
      <c r="L37" s="448"/>
      <c r="M37" s="612"/>
    </row>
    <row r="38" spans="2:13" ht="12.75">
      <c r="B38" s="38">
        <v>32</v>
      </c>
      <c r="C38" s="61" t="s">
        <v>90</v>
      </c>
      <c r="D38" s="60"/>
      <c r="E38" s="62"/>
      <c r="F38" s="63" t="s">
        <v>91</v>
      </c>
      <c r="G38" s="97"/>
      <c r="H38" s="443">
        <f>SUM(H39:H39)</f>
        <v>311</v>
      </c>
      <c r="I38" s="612">
        <f t="shared" si="3"/>
        <v>10.323308769833366</v>
      </c>
      <c r="J38" s="443">
        <f>SUM(J39:J39)</f>
        <v>311</v>
      </c>
      <c r="K38" s="612">
        <f t="shared" si="4"/>
        <v>10.323308769833366</v>
      </c>
      <c r="L38" s="443">
        <f>SUM(L39:L39)</f>
        <v>311</v>
      </c>
      <c r="M38" s="612">
        <f t="shared" si="5"/>
        <v>10.323308769833366</v>
      </c>
    </row>
    <row r="39" spans="2:13" ht="12.75">
      <c r="B39" s="38">
        <v>33</v>
      </c>
      <c r="C39" s="41"/>
      <c r="D39" s="52" t="s">
        <v>92</v>
      </c>
      <c r="E39" s="54" t="s">
        <v>247</v>
      </c>
      <c r="F39" s="47" t="s">
        <v>93</v>
      </c>
      <c r="G39" s="92"/>
      <c r="H39" s="445">
        <v>311</v>
      </c>
      <c r="I39" s="613">
        <f t="shared" si="3"/>
        <v>10.323308769833366</v>
      </c>
      <c r="J39" s="555">
        <v>311</v>
      </c>
      <c r="K39" s="613">
        <f t="shared" si="4"/>
        <v>10.323308769833366</v>
      </c>
      <c r="L39" s="555">
        <v>311</v>
      </c>
      <c r="M39" s="613">
        <f t="shared" si="5"/>
        <v>10.323308769833366</v>
      </c>
    </row>
    <row r="40" spans="2:13" ht="12.75">
      <c r="B40" s="38">
        <v>34</v>
      </c>
      <c r="C40" s="98"/>
      <c r="D40" s="66"/>
      <c r="E40" s="1"/>
      <c r="F40" s="2"/>
      <c r="G40" s="96"/>
      <c r="H40" s="441"/>
      <c r="I40" s="611"/>
      <c r="J40" s="441"/>
      <c r="K40" s="611"/>
      <c r="L40" s="441"/>
      <c r="M40" s="611"/>
    </row>
    <row r="41" spans="2:13" ht="12.75">
      <c r="B41" s="38">
        <v>35</v>
      </c>
      <c r="C41" s="68"/>
      <c r="D41" s="69"/>
      <c r="E41" s="68"/>
      <c r="F41" s="364" t="s">
        <v>248</v>
      </c>
      <c r="G41" s="365"/>
      <c r="H41" s="449">
        <f>H43+H46+H48</f>
        <v>445</v>
      </c>
      <c r="I41" s="614">
        <f>H41/30.126</f>
        <v>14.77129389895771</v>
      </c>
      <c r="J41" s="449">
        <f>J43+J46+J48</f>
        <v>445</v>
      </c>
      <c r="K41" s="614">
        <f>J41/30.126</f>
        <v>14.77129389895771</v>
      </c>
      <c r="L41" s="449">
        <f>L43+L46+L48</f>
        <v>445</v>
      </c>
      <c r="M41" s="614">
        <f>L41/30.126</f>
        <v>14.77129389895771</v>
      </c>
    </row>
    <row r="42" spans="2:13" ht="12.75">
      <c r="B42" s="38">
        <v>36</v>
      </c>
      <c r="C42" s="70"/>
      <c r="D42" s="71"/>
      <c r="E42" s="68"/>
      <c r="F42" s="72"/>
      <c r="G42" s="99"/>
      <c r="H42" s="450"/>
      <c r="I42" s="615"/>
      <c r="J42" s="450"/>
      <c r="K42" s="615"/>
      <c r="L42" s="450"/>
      <c r="M42" s="615"/>
    </row>
    <row r="43" spans="2:13" ht="12.75">
      <c r="B43" s="38">
        <v>37</v>
      </c>
      <c r="C43" s="41" t="s">
        <v>75</v>
      </c>
      <c r="D43" s="71"/>
      <c r="E43" s="68"/>
      <c r="F43" s="44" t="s">
        <v>249</v>
      </c>
      <c r="G43" s="99"/>
      <c r="H43" s="443">
        <f>H44+H45</f>
        <v>250</v>
      </c>
      <c r="I43" s="612">
        <f>H43/30.126</f>
        <v>8.298479718515567</v>
      </c>
      <c r="J43" s="443">
        <f>J44+J45</f>
        <v>250</v>
      </c>
      <c r="K43" s="612">
        <f>J43/30.126</f>
        <v>8.298479718515567</v>
      </c>
      <c r="L43" s="443">
        <f>L44+L45</f>
        <v>250</v>
      </c>
      <c r="M43" s="612">
        <f>L43/30.126</f>
        <v>8.298479718515567</v>
      </c>
    </row>
    <row r="44" spans="2:13" ht="12.75">
      <c r="B44" s="38">
        <v>38</v>
      </c>
      <c r="C44" s="70"/>
      <c r="D44" s="74" t="s">
        <v>82</v>
      </c>
      <c r="E44" s="12" t="s">
        <v>60</v>
      </c>
      <c r="F44" s="55" t="s">
        <v>252</v>
      </c>
      <c r="G44" s="101"/>
      <c r="H44" s="28">
        <v>70</v>
      </c>
      <c r="I44" s="613">
        <f aca="true" t="shared" si="6" ref="I44:I49">H44/30.126</f>
        <v>2.323574321184359</v>
      </c>
      <c r="J44" s="28">
        <v>70</v>
      </c>
      <c r="K44" s="613">
        <f aca="true" t="shared" si="7" ref="K44:K49">J44/30.126</f>
        <v>2.323574321184359</v>
      </c>
      <c r="L44" s="28">
        <v>70</v>
      </c>
      <c r="M44" s="613">
        <f aca="true" t="shared" si="8" ref="M44:M49">L44/30.126</f>
        <v>2.323574321184359</v>
      </c>
    </row>
    <row r="45" spans="2:13" ht="12.75">
      <c r="B45" s="38">
        <v>39</v>
      </c>
      <c r="C45" s="73"/>
      <c r="D45" s="42" t="s">
        <v>82</v>
      </c>
      <c r="E45" s="43" t="s">
        <v>52</v>
      </c>
      <c r="F45" s="13" t="s">
        <v>94</v>
      </c>
      <c r="G45" s="102"/>
      <c r="H45" s="451">
        <v>180</v>
      </c>
      <c r="I45" s="613">
        <f t="shared" si="6"/>
        <v>5.9749053973312085</v>
      </c>
      <c r="J45" s="451">
        <v>180</v>
      </c>
      <c r="K45" s="613">
        <f t="shared" si="7"/>
        <v>5.9749053973312085</v>
      </c>
      <c r="L45" s="451">
        <v>180</v>
      </c>
      <c r="M45" s="613">
        <f t="shared" si="8"/>
        <v>5.9749053973312085</v>
      </c>
    </row>
    <row r="46" spans="2:13" ht="12.75">
      <c r="B46" s="38">
        <v>40</v>
      </c>
      <c r="C46" s="73"/>
      <c r="D46" s="12"/>
      <c r="E46" s="12"/>
      <c r="F46" s="556" t="s">
        <v>250</v>
      </c>
      <c r="G46" s="100"/>
      <c r="H46" s="623">
        <f>H47</f>
        <v>195</v>
      </c>
      <c r="I46" s="612">
        <f t="shared" si="6"/>
        <v>6.472814180442143</v>
      </c>
      <c r="J46" s="445">
        <f>J47</f>
        <v>195</v>
      </c>
      <c r="K46" s="612">
        <f t="shared" si="7"/>
        <v>6.472814180442143</v>
      </c>
      <c r="L46" s="445">
        <f>L47</f>
        <v>195</v>
      </c>
      <c r="M46" s="612">
        <f t="shared" si="8"/>
        <v>6.472814180442143</v>
      </c>
    </row>
    <row r="47" spans="2:13" ht="12.75">
      <c r="B47" s="38">
        <v>41</v>
      </c>
      <c r="C47" s="73"/>
      <c r="D47" s="43" t="s">
        <v>82</v>
      </c>
      <c r="E47" s="43" t="s">
        <v>60</v>
      </c>
      <c r="F47" s="47" t="s">
        <v>113</v>
      </c>
      <c r="G47" s="92"/>
      <c r="H47" s="445">
        <v>195</v>
      </c>
      <c r="I47" s="613">
        <f t="shared" si="6"/>
        <v>6.472814180442143</v>
      </c>
      <c r="J47" s="555">
        <v>195</v>
      </c>
      <c r="K47" s="613">
        <f t="shared" si="7"/>
        <v>6.472814180442143</v>
      </c>
      <c r="L47" s="555">
        <v>195</v>
      </c>
      <c r="M47" s="613">
        <f t="shared" si="8"/>
        <v>6.472814180442143</v>
      </c>
    </row>
    <row r="48" spans="2:13" ht="12.75">
      <c r="B48" s="38">
        <v>42</v>
      </c>
      <c r="C48" s="73"/>
      <c r="D48" s="12"/>
      <c r="E48" s="12"/>
      <c r="F48" s="556" t="s">
        <v>251</v>
      </c>
      <c r="G48" s="100"/>
      <c r="H48" s="623">
        <f>H49</f>
        <v>0</v>
      </c>
      <c r="I48" s="612">
        <f t="shared" si="6"/>
        <v>0</v>
      </c>
      <c r="J48" s="445">
        <f>J49</f>
        <v>0</v>
      </c>
      <c r="K48" s="612">
        <f t="shared" si="7"/>
        <v>0</v>
      </c>
      <c r="L48" s="445">
        <f>L49</f>
        <v>0</v>
      </c>
      <c r="M48" s="612">
        <f t="shared" si="8"/>
        <v>0</v>
      </c>
    </row>
    <row r="49" spans="2:13" ht="12.75">
      <c r="B49" s="38">
        <v>43</v>
      </c>
      <c r="C49" s="73"/>
      <c r="D49" s="42" t="s">
        <v>82</v>
      </c>
      <c r="E49" s="43" t="s">
        <v>52</v>
      </c>
      <c r="F49" s="13" t="s">
        <v>94</v>
      </c>
      <c r="G49" s="102"/>
      <c r="H49" s="451">
        <v>0</v>
      </c>
      <c r="I49" s="613">
        <f t="shared" si="6"/>
        <v>0</v>
      </c>
      <c r="J49" s="451">
        <v>0</v>
      </c>
      <c r="K49" s="613">
        <f t="shared" si="7"/>
        <v>0</v>
      </c>
      <c r="L49" s="451">
        <v>0</v>
      </c>
      <c r="M49" s="613">
        <f t="shared" si="8"/>
        <v>0</v>
      </c>
    </row>
    <row r="50" spans="2:13" ht="12.75">
      <c r="B50" s="38">
        <v>44</v>
      </c>
      <c r="C50" s="70"/>
      <c r="D50" s="15"/>
      <c r="E50" s="15"/>
      <c r="F50" s="57"/>
      <c r="G50" s="99"/>
      <c r="H50" s="445"/>
      <c r="I50" s="616"/>
      <c r="J50" s="445"/>
      <c r="K50" s="616"/>
      <c r="L50" s="445"/>
      <c r="M50" s="616"/>
    </row>
    <row r="51" spans="2:13" ht="13.5" thickBot="1">
      <c r="B51" s="38">
        <v>45</v>
      </c>
      <c r="C51" s="344"/>
      <c r="D51" s="225"/>
      <c r="E51" s="25"/>
      <c r="F51" s="345"/>
      <c r="G51" s="346"/>
      <c r="H51" s="468"/>
      <c r="I51" s="617"/>
      <c r="J51" s="468"/>
      <c r="K51" s="617"/>
      <c r="L51" s="468"/>
      <c r="M51" s="617"/>
    </row>
    <row r="52" spans="2:13" ht="12.75">
      <c r="B52" s="75"/>
      <c r="C52" s="534"/>
      <c r="D52" s="76"/>
      <c r="E52" s="76"/>
      <c r="F52" s="77"/>
      <c r="G52" s="77"/>
      <c r="H52" s="535"/>
      <c r="I52" s="618"/>
      <c r="J52" s="535"/>
      <c r="K52" s="618"/>
      <c r="L52" s="535"/>
      <c r="M52" s="618"/>
    </row>
    <row r="53" spans="2:13" ht="13.5" thickBot="1">
      <c r="B53" s="75"/>
      <c r="C53" s="534"/>
      <c r="D53" s="76"/>
      <c r="E53" s="76"/>
      <c r="F53" s="77"/>
      <c r="G53" s="77"/>
      <c r="H53" s="535"/>
      <c r="I53" s="618"/>
      <c r="J53" s="535"/>
      <c r="K53" s="618"/>
      <c r="L53" s="535"/>
      <c r="M53" s="618"/>
    </row>
    <row r="54" spans="2:13" ht="11.25" customHeight="1">
      <c r="B54" s="557">
        <v>46</v>
      </c>
      <c r="C54" s="558" t="s">
        <v>114</v>
      </c>
      <c r="D54" s="559"/>
      <c r="E54" s="560"/>
      <c r="F54" s="561" t="s">
        <v>115</v>
      </c>
      <c r="G54" s="562"/>
      <c r="H54" s="563">
        <f>H55</f>
        <v>7606</v>
      </c>
      <c r="I54" s="619">
        <f>H54/30.126</f>
        <v>252.47294695611762</v>
      </c>
      <c r="J54" s="563">
        <f>J55</f>
        <v>8187</v>
      </c>
      <c r="K54" s="619">
        <f>J54/30.126</f>
        <v>271.7586138219478</v>
      </c>
      <c r="L54" s="563">
        <f>L55</f>
        <v>8187</v>
      </c>
      <c r="M54" s="619">
        <f>L54/30.126</f>
        <v>271.7586138219478</v>
      </c>
    </row>
    <row r="55" spans="2:13" ht="12.75" customHeight="1">
      <c r="B55" s="67">
        <f aca="true" t="shared" si="9" ref="B55:B64">B54+1</f>
        <v>47</v>
      </c>
      <c r="C55" s="41" t="s">
        <v>116</v>
      </c>
      <c r="D55" s="45" t="s">
        <v>117</v>
      </c>
      <c r="E55" s="54"/>
      <c r="F55" s="78" t="s">
        <v>121</v>
      </c>
      <c r="G55" s="92"/>
      <c r="H55" s="440">
        <f>SUM(H57:H62)</f>
        <v>7606</v>
      </c>
      <c r="I55" s="608">
        <f>H55/30.126</f>
        <v>252.47294695611762</v>
      </c>
      <c r="J55" s="440">
        <f>SUM(J57:J62)</f>
        <v>8187</v>
      </c>
      <c r="K55" s="608">
        <f>J55/30.126</f>
        <v>271.7586138219478</v>
      </c>
      <c r="L55" s="440">
        <f>SUM(L57:L62)</f>
        <v>8187</v>
      </c>
      <c r="M55" s="608">
        <f>L55/30.126</f>
        <v>271.7586138219478</v>
      </c>
    </row>
    <row r="56" spans="2:13" ht="12.75" customHeight="1">
      <c r="B56" s="67">
        <f t="shared" si="9"/>
        <v>48</v>
      </c>
      <c r="C56" s="41"/>
      <c r="D56" s="54"/>
      <c r="E56" s="54" t="s">
        <v>58</v>
      </c>
      <c r="F56" s="13" t="s">
        <v>122</v>
      </c>
      <c r="G56" s="92"/>
      <c r="H56" s="447"/>
      <c r="I56" s="608"/>
      <c r="J56" s="447"/>
      <c r="K56" s="608"/>
      <c r="L56" s="447"/>
      <c r="M56" s="608"/>
    </row>
    <row r="57" spans="2:13" ht="12.75">
      <c r="B57" s="67">
        <f t="shared" si="9"/>
        <v>49</v>
      </c>
      <c r="C57" s="41"/>
      <c r="D57" s="54"/>
      <c r="E57" s="54"/>
      <c r="F57" s="40" t="s">
        <v>123</v>
      </c>
      <c r="G57" s="91"/>
      <c r="H57" s="444">
        <v>7419</v>
      </c>
      <c r="I57" s="609">
        <f>H57/30.126</f>
        <v>246.265684126668</v>
      </c>
      <c r="J57" s="453">
        <v>8000</v>
      </c>
      <c r="K57" s="609">
        <f>J57/30.126</f>
        <v>265.55135099249816</v>
      </c>
      <c r="L57" s="453">
        <v>8000</v>
      </c>
      <c r="M57" s="609">
        <f>L57/30.126</f>
        <v>265.55135099249816</v>
      </c>
    </row>
    <row r="58" spans="2:13" ht="12.75">
      <c r="B58" s="67">
        <f t="shared" si="9"/>
        <v>50</v>
      </c>
      <c r="C58" s="41"/>
      <c r="D58" s="54"/>
      <c r="E58" s="54"/>
      <c r="F58" s="47" t="s">
        <v>124</v>
      </c>
      <c r="G58" s="92"/>
      <c r="H58" s="444">
        <v>81</v>
      </c>
      <c r="I58" s="609">
        <f>H58/30.126</f>
        <v>2.688707428799044</v>
      </c>
      <c r="J58" s="453">
        <v>81</v>
      </c>
      <c r="K58" s="609">
        <f>J58/30.126</f>
        <v>2.688707428799044</v>
      </c>
      <c r="L58" s="453">
        <v>81</v>
      </c>
      <c r="M58" s="609">
        <f>L58/30.126</f>
        <v>2.688707428799044</v>
      </c>
    </row>
    <row r="59" spans="2:13" ht="12.75">
      <c r="B59" s="67">
        <f t="shared" si="9"/>
        <v>51</v>
      </c>
      <c r="C59" s="41"/>
      <c r="D59" s="79"/>
      <c r="E59" s="53"/>
      <c r="F59" s="47" t="s">
        <v>125</v>
      </c>
      <c r="G59" s="92"/>
      <c r="H59" s="444">
        <v>49</v>
      </c>
      <c r="I59" s="609">
        <f>H59/30.126</f>
        <v>1.6265020248290512</v>
      </c>
      <c r="J59" s="453">
        <v>49</v>
      </c>
      <c r="K59" s="609">
        <f>J59/30.126</f>
        <v>1.6265020248290512</v>
      </c>
      <c r="L59" s="453">
        <v>49</v>
      </c>
      <c r="M59" s="609">
        <f>L59/30.126</f>
        <v>1.6265020248290512</v>
      </c>
    </row>
    <row r="60" spans="2:13" ht="12.75">
      <c r="B60" s="67">
        <f t="shared" si="9"/>
        <v>52</v>
      </c>
      <c r="C60" s="41"/>
      <c r="D60" s="79"/>
      <c r="E60" s="53"/>
      <c r="F60" s="47" t="s">
        <v>110</v>
      </c>
      <c r="G60" s="92"/>
      <c r="H60" s="444">
        <v>41</v>
      </c>
      <c r="I60" s="609">
        <f>H60/30.126</f>
        <v>1.360950673836553</v>
      </c>
      <c r="J60" s="453">
        <v>41</v>
      </c>
      <c r="K60" s="609">
        <f>J60/30.126</f>
        <v>1.360950673836553</v>
      </c>
      <c r="L60" s="453">
        <v>41</v>
      </c>
      <c r="M60" s="609">
        <f>L60/30.126</f>
        <v>1.360950673836553</v>
      </c>
    </row>
    <row r="61" spans="2:13" ht="12.75">
      <c r="B61" s="67">
        <f t="shared" si="9"/>
        <v>53</v>
      </c>
      <c r="C61" s="41"/>
      <c r="D61" s="79"/>
      <c r="E61" s="53"/>
      <c r="F61" s="47" t="s">
        <v>7</v>
      </c>
      <c r="G61" s="92"/>
      <c r="H61" s="444">
        <v>16</v>
      </c>
      <c r="I61" s="609">
        <f>H61/30.126</f>
        <v>0.5311027019849963</v>
      </c>
      <c r="J61" s="453">
        <v>16</v>
      </c>
      <c r="K61" s="609">
        <f>J61/30.126</f>
        <v>0.5311027019849963</v>
      </c>
      <c r="L61" s="453">
        <v>16</v>
      </c>
      <c r="M61" s="609">
        <f>L61/30.126</f>
        <v>0.5311027019849963</v>
      </c>
    </row>
    <row r="62" spans="2:13" ht="12.75">
      <c r="B62" s="67">
        <f t="shared" si="9"/>
        <v>54</v>
      </c>
      <c r="C62" s="41"/>
      <c r="D62" s="79"/>
      <c r="E62" s="53"/>
      <c r="F62" s="47"/>
      <c r="G62" s="92"/>
      <c r="H62" s="441"/>
      <c r="I62" s="611"/>
      <c r="J62" s="441"/>
      <c r="K62" s="611"/>
      <c r="L62" s="441"/>
      <c r="M62" s="611"/>
    </row>
    <row r="63" spans="2:13" ht="12.75">
      <c r="B63" s="67">
        <f t="shared" si="9"/>
        <v>55</v>
      </c>
      <c r="C63" s="41"/>
      <c r="D63" s="79"/>
      <c r="E63" s="53"/>
      <c r="F63" s="47"/>
      <c r="G63" s="92"/>
      <c r="H63" s="441"/>
      <c r="I63" s="611"/>
      <c r="J63" s="441"/>
      <c r="K63" s="611"/>
      <c r="L63" s="441"/>
      <c r="M63" s="611"/>
    </row>
    <row r="64" spans="2:13" ht="15" thickBot="1">
      <c r="B64" s="67">
        <f t="shared" si="9"/>
        <v>56</v>
      </c>
      <c r="C64" s="376"/>
      <c r="D64" s="377"/>
      <c r="E64" s="378"/>
      <c r="F64" s="564" t="s">
        <v>126</v>
      </c>
      <c r="G64" s="565"/>
      <c r="H64" s="454">
        <f aca="true" t="shared" si="10" ref="H64:M64">H7+H21+H54</f>
        <v>21026</v>
      </c>
      <c r="I64" s="620">
        <f t="shared" si="10"/>
        <v>697.9353382460333</v>
      </c>
      <c r="J64" s="454">
        <f t="shared" si="10"/>
        <v>22147.25</v>
      </c>
      <c r="K64" s="620">
        <f t="shared" si="10"/>
        <v>735.1540197835757</v>
      </c>
      <c r="L64" s="454">
        <f t="shared" si="10"/>
        <v>22152</v>
      </c>
      <c r="M64" s="620">
        <f t="shared" si="10"/>
        <v>735.3116908982274</v>
      </c>
    </row>
    <row r="66" ht="12.75">
      <c r="C66" s="88"/>
    </row>
    <row r="67" spans="3:6" ht="11.25" customHeight="1">
      <c r="C67" s="88"/>
      <c r="F67" s="322"/>
    </row>
    <row r="68" spans="2:12" ht="12.75">
      <c r="B68" s="89"/>
      <c r="C68" s="89"/>
      <c r="H68" s="87"/>
      <c r="J68" s="87"/>
      <c r="L68" s="87"/>
    </row>
    <row r="74" ht="11.25" customHeight="1"/>
    <row r="75" ht="10.5" customHeight="1"/>
    <row r="81" spans="6:7" ht="12.75">
      <c r="F81" s="36"/>
      <c r="G81" s="36"/>
    </row>
    <row r="82" spans="6:7" ht="12.75">
      <c r="F82" s="36"/>
      <c r="G82" s="36"/>
    </row>
    <row r="83" spans="6:7" ht="12.75">
      <c r="F83" s="36"/>
      <c r="G83" s="36"/>
    </row>
    <row r="84" spans="6:7" ht="12.75">
      <c r="F84" s="90"/>
      <c r="G84" s="36"/>
    </row>
    <row r="85" spans="6:7" ht="11.25" customHeight="1">
      <c r="F85" s="90"/>
      <c r="G85" s="36"/>
    </row>
    <row r="86" spans="6:7" ht="11.25" customHeight="1">
      <c r="F86" s="90"/>
      <c r="G86" s="36"/>
    </row>
    <row r="87" spans="6:7" ht="12" customHeight="1">
      <c r="F87" s="90"/>
      <c r="G87" s="36"/>
    </row>
    <row r="88" spans="6:7" ht="12.75">
      <c r="F88" s="90"/>
      <c r="G88" s="36"/>
    </row>
    <row r="89" spans="6:7" ht="11.25" customHeight="1">
      <c r="F89" s="90"/>
      <c r="G89" s="36"/>
    </row>
    <row r="90" spans="6:7" ht="12.75">
      <c r="F90" s="90"/>
      <c r="G90" s="36"/>
    </row>
    <row r="91" spans="6:7" ht="12.75">
      <c r="F91" s="90"/>
      <c r="G91" s="36"/>
    </row>
    <row r="92" spans="6:7" ht="12.75">
      <c r="F92" s="90"/>
      <c r="G92" s="36"/>
    </row>
    <row r="93" spans="6:7" ht="12.75">
      <c r="F93" s="90"/>
      <c r="G93" s="36"/>
    </row>
    <row r="94" spans="6:7" ht="12" customHeight="1">
      <c r="F94" s="90"/>
      <c r="G94" s="36"/>
    </row>
    <row r="95" spans="6:7" ht="12.75">
      <c r="F95" s="90"/>
      <c r="G95" s="36"/>
    </row>
    <row r="96" spans="6:7" ht="12.75">
      <c r="F96" s="90"/>
      <c r="G96" s="36"/>
    </row>
    <row r="97" spans="6:7" ht="12.75">
      <c r="F97" s="90"/>
      <c r="G97" s="36"/>
    </row>
    <row r="98" spans="6:7" ht="12.75">
      <c r="F98" s="90"/>
      <c r="G98" s="36"/>
    </row>
    <row r="99" spans="6:7" ht="12.75">
      <c r="F99" s="90"/>
      <c r="G99" s="36"/>
    </row>
    <row r="100" spans="6:7" ht="12.75">
      <c r="F100" s="90"/>
      <c r="G100" s="36"/>
    </row>
    <row r="101" spans="6:7" ht="12.75">
      <c r="F101" s="90"/>
      <c r="G101" s="36"/>
    </row>
    <row r="102" spans="6:7" ht="12.75">
      <c r="F102" s="90"/>
      <c r="G102" s="36"/>
    </row>
    <row r="103" spans="6:7" ht="12.75">
      <c r="F103" s="36"/>
      <c r="G103" s="36"/>
    </row>
    <row r="109" ht="11.25" customHeight="1"/>
    <row r="112" ht="12.75">
      <c r="N112" s="87"/>
    </row>
  </sheetData>
  <sheetProtection selectLockedCells="1" selectUnlockedCells="1"/>
  <mergeCells count="1">
    <mergeCell ref="B3:G4"/>
  </mergeCells>
  <printOptions/>
  <pageMargins left="0.5118110236220472" right="0.4724409448818898" top="0.3937007874015748" bottom="0.4330708661417323" header="0.3937007874015748" footer="0.5118110236220472"/>
  <pageSetup fitToHeight="1" fitToWidth="1"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26"/>
  <sheetViews>
    <sheetView zoomScale="90" zoomScaleNormal="90" workbookViewId="0" topLeftCell="A1">
      <selection activeCell="L37" sqref="A1:L37"/>
    </sheetView>
  </sheetViews>
  <sheetFormatPr defaultColWidth="9.140625" defaultRowHeight="12.75"/>
  <cols>
    <col min="1" max="1" width="2.57421875" style="0" customWidth="1"/>
    <col min="2" max="2" width="3.00390625" style="85" customWidth="1"/>
    <col min="3" max="3" width="5.28125" style="86" customWidth="1"/>
    <col min="4" max="4" width="4.57421875" style="86" customWidth="1"/>
    <col min="5" max="5" width="4.8515625" style="86" customWidth="1"/>
    <col min="6" max="6" width="42.7109375" style="85" customWidth="1"/>
    <col min="7" max="7" width="10.00390625" style="0" customWidth="1"/>
    <col min="8" max="8" width="10.7109375" style="0" bestFit="1" customWidth="1"/>
    <col min="9" max="9" width="10.00390625" style="0" customWidth="1"/>
    <col min="10" max="10" width="10.7109375" style="0" bestFit="1" customWidth="1"/>
    <col min="11" max="11" width="10.00390625" style="0" customWidth="1"/>
    <col min="12" max="12" width="10.7109375" style="0" bestFit="1" customWidth="1"/>
  </cols>
  <sheetData>
    <row r="2" ht="13.5" thickBot="1"/>
    <row r="3" spans="2:12" ht="12.75" customHeight="1">
      <c r="B3" s="1707" t="s">
        <v>129</v>
      </c>
      <c r="C3" s="1713"/>
      <c r="D3" s="1713"/>
      <c r="E3" s="1713"/>
      <c r="F3" s="1714"/>
      <c r="G3" s="434"/>
      <c r="H3" s="434"/>
      <c r="I3" s="434"/>
      <c r="J3" s="434"/>
      <c r="K3" s="434"/>
      <c r="L3" s="434"/>
    </row>
    <row r="4" spans="2:12" ht="12.75" customHeight="1">
      <c r="B4" s="1715"/>
      <c r="C4" s="1716"/>
      <c r="D4" s="1716"/>
      <c r="E4" s="1716"/>
      <c r="F4" s="1717"/>
      <c r="G4" s="435"/>
      <c r="H4" s="435"/>
      <c r="I4" s="435"/>
      <c r="J4" s="435"/>
      <c r="K4" s="435"/>
      <c r="L4" s="435"/>
    </row>
    <row r="5" spans="2:12" ht="12.75">
      <c r="B5" s="391"/>
      <c r="C5" s="392" t="s">
        <v>42</v>
      </c>
      <c r="D5" s="392" t="s">
        <v>43</v>
      </c>
      <c r="E5" s="392" t="s">
        <v>44</v>
      </c>
      <c r="F5" s="394"/>
      <c r="G5" s="436" t="s">
        <v>41</v>
      </c>
      <c r="H5" s="436"/>
      <c r="I5" s="436" t="s">
        <v>41</v>
      </c>
      <c r="J5" s="436"/>
      <c r="K5" s="436" t="s">
        <v>41</v>
      </c>
      <c r="L5" s="436"/>
    </row>
    <row r="6" spans="2:12" ht="13.5" thickBot="1">
      <c r="B6" s="395"/>
      <c r="C6" s="396"/>
      <c r="D6" s="397"/>
      <c r="E6" s="396" t="s">
        <v>45</v>
      </c>
      <c r="F6" s="366" t="s">
        <v>46</v>
      </c>
      <c r="G6" s="437" t="s">
        <v>118</v>
      </c>
      <c r="H6" s="437"/>
      <c r="I6" s="437" t="s">
        <v>119</v>
      </c>
      <c r="J6" s="437"/>
      <c r="K6" s="437" t="s">
        <v>253</v>
      </c>
      <c r="L6" s="437"/>
    </row>
    <row r="7" spans="2:12" ht="13.5" thickTop="1">
      <c r="B7" s="4">
        <v>1</v>
      </c>
      <c r="C7" s="371" t="s">
        <v>68</v>
      </c>
      <c r="D7" s="362"/>
      <c r="E7" s="363"/>
      <c r="F7" s="372" t="s">
        <v>69</v>
      </c>
      <c r="G7" s="438">
        <f>G9</f>
        <v>300</v>
      </c>
      <c r="H7" s="607">
        <f>G7/30.126</f>
        <v>9.95817566221868</v>
      </c>
      <c r="I7" s="438">
        <f>I9</f>
        <v>251</v>
      </c>
      <c r="J7" s="607">
        <f>I7/30.126</f>
        <v>8.33167363738963</v>
      </c>
      <c r="K7" s="438">
        <f>K9</f>
        <v>252</v>
      </c>
      <c r="L7" s="607">
        <f>K7/30.126</f>
        <v>8.364867556263691</v>
      </c>
    </row>
    <row r="8" spans="2:12" ht="12.75">
      <c r="B8" s="103">
        <f>B7+1</f>
        <v>2</v>
      </c>
      <c r="C8" s="79"/>
      <c r="D8" s="41"/>
      <c r="E8" s="53"/>
      <c r="F8" s="104"/>
      <c r="G8" s="452"/>
      <c r="H8" s="1489"/>
      <c r="I8" s="452"/>
      <c r="J8" s="1489"/>
      <c r="K8" s="452"/>
      <c r="L8" s="1489"/>
    </row>
    <row r="9" spans="2:12" ht="12.75">
      <c r="B9" s="103">
        <f aca="true" t="shared" si="0" ref="B9:B23">B8+1</f>
        <v>3</v>
      </c>
      <c r="C9" s="41" t="s">
        <v>130</v>
      </c>
      <c r="D9" s="41"/>
      <c r="E9" s="53"/>
      <c r="F9" s="104" t="s">
        <v>129</v>
      </c>
      <c r="G9" s="440">
        <f>G10+G13</f>
        <v>300</v>
      </c>
      <c r="H9" s="608">
        <f aca="true" t="shared" si="1" ref="H9:H14">G9/30.126</f>
        <v>9.95817566221868</v>
      </c>
      <c r="I9" s="440">
        <f>I10+I13</f>
        <v>251</v>
      </c>
      <c r="J9" s="608">
        <f aca="true" t="shared" si="2" ref="J9:J14">I9/30.126</f>
        <v>8.33167363738963</v>
      </c>
      <c r="K9" s="440">
        <f>K10+K13</f>
        <v>252</v>
      </c>
      <c r="L9" s="608">
        <f aca="true" t="shared" si="3" ref="L9:L14">K9/30.126</f>
        <v>8.364867556263691</v>
      </c>
    </row>
    <row r="10" spans="2:12" ht="12.75">
      <c r="B10" s="103">
        <f t="shared" si="0"/>
        <v>4</v>
      </c>
      <c r="C10" s="45"/>
      <c r="D10" s="45" t="s">
        <v>131</v>
      </c>
      <c r="E10" s="56"/>
      <c r="F10" s="105" t="s">
        <v>132</v>
      </c>
      <c r="G10" s="442">
        <f>G11</f>
        <v>100</v>
      </c>
      <c r="H10" s="608">
        <f t="shared" si="1"/>
        <v>3.319391887406227</v>
      </c>
      <c r="I10" s="442">
        <f>I11</f>
        <v>50</v>
      </c>
      <c r="J10" s="608">
        <f t="shared" si="2"/>
        <v>1.6596959437031136</v>
      </c>
      <c r="K10" s="442">
        <f>K11</f>
        <v>50</v>
      </c>
      <c r="L10" s="608">
        <f t="shared" si="3"/>
        <v>1.6596959437031136</v>
      </c>
    </row>
    <row r="11" spans="2:12" ht="12.75">
      <c r="B11" s="103">
        <f t="shared" si="0"/>
        <v>5</v>
      </c>
      <c r="C11" s="45"/>
      <c r="D11" s="329"/>
      <c r="E11" s="39"/>
      <c r="F11" s="91" t="s">
        <v>133</v>
      </c>
      <c r="G11" s="442">
        <v>100</v>
      </c>
      <c r="H11" s="608">
        <f t="shared" si="1"/>
        <v>3.319391887406227</v>
      </c>
      <c r="I11" s="442">
        <v>50</v>
      </c>
      <c r="J11" s="608">
        <f t="shared" si="2"/>
        <v>1.6596959437031136</v>
      </c>
      <c r="K11" s="442">
        <v>50</v>
      </c>
      <c r="L11" s="608">
        <f t="shared" si="3"/>
        <v>1.6596959437031136</v>
      </c>
    </row>
    <row r="12" spans="2:12" ht="12.75">
      <c r="B12" s="103">
        <f t="shared" si="0"/>
        <v>6</v>
      </c>
      <c r="C12" s="41"/>
      <c r="D12" s="45"/>
      <c r="E12" s="54"/>
      <c r="F12" s="102"/>
      <c r="G12" s="450"/>
      <c r="H12" s="608">
        <f t="shared" si="1"/>
        <v>0</v>
      </c>
      <c r="I12" s="450"/>
      <c r="J12" s="608">
        <f t="shared" si="2"/>
        <v>0</v>
      </c>
      <c r="K12" s="450"/>
      <c r="L12" s="608">
        <f t="shared" si="3"/>
        <v>0</v>
      </c>
    </row>
    <row r="13" spans="2:12" ht="12.75">
      <c r="B13" s="103">
        <f t="shared" si="0"/>
        <v>7</v>
      </c>
      <c r="C13" s="41"/>
      <c r="D13" s="45"/>
      <c r="E13" s="54"/>
      <c r="F13" s="102" t="s">
        <v>134</v>
      </c>
      <c r="G13" s="442">
        <f>G14</f>
        <v>200</v>
      </c>
      <c r="H13" s="608">
        <f t="shared" si="1"/>
        <v>6.638783774812454</v>
      </c>
      <c r="I13" s="442">
        <f>I14</f>
        <v>201</v>
      </c>
      <c r="J13" s="608">
        <f t="shared" si="2"/>
        <v>6.671977693686516</v>
      </c>
      <c r="K13" s="442">
        <f>K14</f>
        <v>202</v>
      </c>
      <c r="L13" s="608">
        <f t="shared" si="3"/>
        <v>6.705171612560578</v>
      </c>
    </row>
    <row r="14" spans="2:12" ht="12.75">
      <c r="B14" s="103">
        <f t="shared" si="0"/>
        <v>8</v>
      </c>
      <c r="C14" s="45"/>
      <c r="D14" s="45" t="s">
        <v>135</v>
      </c>
      <c r="E14" s="54" t="s">
        <v>58</v>
      </c>
      <c r="F14" s="102" t="s">
        <v>136</v>
      </c>
      <c r="G14" s="442">
        <v>200</v>
      </c>
      <c r="H14" s="608">
        <f t="shared" si="1"/>
        <v>6.638783774812454</v>
      </c>
      <c r="I14" s="442">
        <v>201</v>
      </c>
      <c r="J14" s="608">
        <f t="shared" si="2"/>
        <v>6.671977693686516</v>
      </c>
      <c r="K14" s="442">
        <v>202</v>
      </c>
      <c r="L14" s="608">
        <f t="shared" si="3"/>
        <v>6.705171612560578</v>
      </c>
    </row>
    <row r="15" spans="2:12" ht="12.75">
      <c r="B15" s="103">
        <f t="shared" si="0"/>
        <v>9</v>
      </c>
      <c r="C15" s="45"/>
      <c r="D15" s="56"/>
      <c r="E15" s="54"/>
      <c r="F15" s="106"/>
      <c r="G15" s="442"/>
      <c r="H15" s="622"/>
      <c r="I15" s="442"/>
      <c r="J15" s="622"/>
      <c r="K15" s="442"/>
      <c r="L15" s="622"/>
    </row>
    <row r="16" spans="2:12" ht="12.75">
      <c r="B16" s="103">
        <f t="shared" si="0"/>
        <v>10</v>
      </c>
      <c r="C16" s="373" t="s">
        <v>114</v>
      </c>
      <c r="D16" s="374"/>
      <c r="E16" s="374"/>
      <c r="F16" s="375" t="s">
        <v>137</v>
      </c>
      <c r="G16" s="438">
        <f>G18</f>
        <v>64500</v>
      </c>
      <c r="H16" s="607">
        <f>G16/30.126</f>
        <v>2141.0077673770165</v>
      </c>
      <c r="I16" s="438">
        <f>I18</f>
        <v>60000</v>
      </c>
      <c r="J16" s="607">
        <f>I16/30.126</f>
        <v>1991.6351324437362</v>
      </c>
      <c r="K16" s="438">
        <f>K18</f>
        <v>41500</v>
      </c>
      <c r="L16" s="607">
        <f>K16/30.126</f>
        <v>1377.5476332735843</v>
      </c>
    </row>
    <row r="17" spans="2:12" ht="12.75">
      <c r="B17" s="103">
        <f t="shared" si="0"/>
        <v>11</v>
      </c>
      <c r="C17" s="107"/>
      <c r="D17" s="81"/>
      <c r="E17" s="81"/>
      <c r="F17" s="108"/>
      <c r="G17" s="439"/>
      <c r="H17" s="1490"/>
      <c r="I17" s="439"/>
      <c r="J17" s="1490"/>
      <c r="K17" s="439"/>
      <c r="L17" s="1490"/>
    </row>
    <row r="18" spans="2:12" ht="12.75">
      <c r="B18" s="103">
        <f t="shared" si="0"/>
        <v>12</v>
      </c>
      <c r="C18" s="107" t="s">
        <v>138</v>
      </c>
      <c r="D18" s="81"/>
      <c r="E18" s="81"/>
      <c r="F18" s="108" t="s">
        <v>139</v>
      </c>
      <c r="G18" s="478">
        <f>SUM(G19:G24)</f>
        <v>64500</v>
      </c>
      <c r="H18" s="1491">
        <f>G18/30.126</f>
        <v>2141.0077673770165</v>
      </c>
      <c r="I18" s="478">
        <f>SUM(I19:I24)</f>
        <v>60000</v>
      </c>
      <c r="J18" s="1491">
        <f>I18/30.126</f>
        <v>1991.6351324437362</v>
      </c>
      <c r="K18" s="478">
        <f>SUM(K19:K24)</f>
        <v>41500</v>
      </c>
      <c r="L18" s="1491">
        <f aca="true" t="shared" si="4" ref="L18:L23">K18/30.126</f>
        <v>1377.5476332735843</v>
      </c>
    </row>
    <row r="19" spans="2:12" ht="12.75">
      <c r="B19" s="103">
        <f t="shared" si="0"/>
        <v>13</v>
      </c>
      <c r="C19" s="107"/>
      <c r="D19" s="15"/>
      <c r="E19" s="15"/>
      <c r="F19" s="101" t="s">
        <v>429</v>
      </c>
      <c r="G19" s="453">
        <v>0</v>
      </c>
      <c r="H19" s="1491">
        <f aca="true" t="shared" si="5" ref="H19:H24">G19/30.126</f>
        <v>0</v>
      </c>
      <c r="I19" s="453">
        <v>5000</v>
      </c>
      <c r="J19" s="1491">
        <f aca="true" t="shared" si="6" ref="J19:J24">I19/30.126</f>
        <v>165.96959437031134</v>
      </c>
      <c r="K19" s="453">
        <v>30000</v>
      </c>
      <c r="L19" s="1491">
        <f t="shared" si="4"/>
        <v>995.8175662218681</v>
      </c>
    </row>
    <row r="20" spans="2:12" ht="12.75">
      <c r="B20" s="103"/>
      <c r="C20" s="107"/>
      <c r="D20" s="15"/>
      <c r="E20" s="15"/>
      <c r="F20" s="101" t="s">
        <v>454</v>
      </c>
      <c r="G20" s="453">
        <v>2000</v>
      </c>
      <c r="H20" s="1491">
        <f t="shared" si="5"/>
        <v>66.38783774812454</v>
      </c>
      <c r="I20" s="453"/>
      <c r="J20" s="1491">
        <f t="shared" si="6"/>
        <v>0</v>
      </c>
      <c r="K20" s="453"/>
      <c r="L20" s="1491">
        <f t="shared" si="4"/>
        <v>0</v>
      </c>
    </row>
    <row r="21" spans="2:12" ht="12.75">
      <c r="B21" s="103"/>
      <c r="C21" s="107"/>
      <c r="D21" s="15"/>
      <c r="E21" s="15"/>
      <c r="F21" s="101" t="s">
        <v>469</v>
      </c>
      <c r="G21" s="453">
        <v>200</v>
      </c>
      <c r="H21" s="1491">
        <f t="shared" si="5"/>
        <v>6.638783774812454</v>
      </c>
      <c r="I21" s="453">
        <v>12500</v>
      </c>
      <c r="J21" s="1491">
        <f t="shared" si="6"/>
        <v>414.92398592577837</v>
      </c>
      <c r="K21" s="453">
        <v>2500</v>
      </c>
      <c r="L21" s="1491">
        <f t="shared" si="4"/>
        <v>82.98479718515567</v>
      </c>
    </row>
    <row r="22" spans="2:12" ht="12.75">
      <c r="B22" s="103">
        <f>B19+1</f>
        <v>14</v>
      </c>
      <c r="C22" s="107"/>
      <c r="D22" s="15"/>
      <c r="E22" s="15"/>
      <c r="F22" s="109" t="s">
        <v>255</v>
      </c>
      <c r="G22" s="450">
        <v>59500</v>
      </c>
      <c r="H22" s="1491">
        <f t="shared" si="5"/>
        <v>1975.0381730067052</v>
      </c>
      <c r="I22" s="450">
        <v>5000</v>
      </c>
      <c r="J22" s="1491">
        <f t="shared" si="6"/>
        <v>165.96959437031134</v>
      </c>
      <c r="K22" s="450">
        <v>5000</v>
      </c>
      <c r="L22" s="1491">
        <f t="shared" si="4"/>
        <v>165.96959437031134</v>
      </c>
    </row>
    <row r="23" spans="2:12" ht="12.75">
      <c r="B23" s="103">
        <f t="shared" si="0"/>
        <v>15</v>
      </c>
      <c r="C23" s="107"/>
      <c r="D23" s="15"/>
      <c r="E23" s="15"/>
      <c r="F23" s="109" t="s">
        <v>433</v>
      </c>
      <c r="G23" s="442">
        <v>2000</v>
      </c>
      <c r="H23" s="1491">
        <f t="shared" si="5"/>
        <v>66.38783774812454</v>
      </c>
      <c r="I23" s="442">
        <v>6000</v>
      </c>
      <c r="J23" s="1491">
        <f t="shared" si="6"/>
        <v>199.16351324437363</v>
      </c>
      <c r="K23" s="442">
        <v>4000</v>
      </c>
      <c r="L23" s="1491">
        <f t="shared" si="4"/>
        <v>132.77567549624908</v>
      </c>
    </row>
    <row r="24" spans="2:12" ht="12.75">
      <c r="B24" s="103"/>
      <c r="C24" s="1425"/>
      <c r="D24" s="1426"/>
      <c r="E24" s="1426"/>
      <c r="F24" s="524" t="s">
        <v>472</v>
      </c>
      <c r="G24" s="1427">
        <v>800</v>
      </c>
      <c r="H24" s="1491">
        <f t="shared" si="5"/>
        <v>26.555135099249817</v>
      </c>
      <c r="I24" s="1427">
        <v>31500</v>
      </c>
      <c r="J24" s="1491">
        <f t="shared" si="6"/>
        <v>1045.6084445329616</v>
      </c>
      <c r="K24" s="1427"/>
      <c r="L24" s="1492"/>
    </row>
    <row r="25" spans="2:12" ht="13.5" thickBot="1">
      <c r="B25" s="103">
        <f>B23+1</f>
        <v>16</v>
      </c>
      <c r="C25" s="376"/>
      <c r="D25" s="377"/>
      <c r="E25" s="378"/>
      <c r="F25" s="379" t="s">
        <v>140</v>
      </c>
      <c r="G25" s="454">
        <f>G7+G16</f>
        <v>64800</v>
      </c>
      <c r="H25" s="620">
        <f>G25/30.126</f>
        <v>2150.9659430392353</v>
      </c>
      <c r="I25" s="454">
        <f>I7+I16</f>
        <v>60251</v>
      </c>
      <c r="J25" s="620">
        <f>I25/30.126</f>
        <v>1999.966806081126</v>
      </c>
      <c r="K25" s="454">
        <f>K7+K16</f>
        <v>41752</v>
      </c>
      <c r="L25" s="620">
        <f>K25/30.126</f>
        <v>1385.9125008298479</v>
      </c>
    </row>
    <row r="26" spans="2:12" ht="12.75">
      <c r="B26" s="75"/>
      <c r="C26" s="110"/>
      <c r="D26" s="110"/>
      <c r="E26" s="110"/>
      <c r="F26" s="111"/>
      <c r="G26" s="112"/>
      <c r="H26" s="112"/>
      <c r="I26" s="112"/>
      <c r="J26" s="112"/>
      <c r="K26" s="112"/>
      <c r="L26" s="112"/>
    </row>
    <row r="27" spans="2:12" ht="12.75">
      <c r="B27" s="75"/>
      <c r="C27" s="113"/>
      <c r="D27" s="110"/>
      <c r="E27" s="110"/>
      <c r="F27" s="114"/>
      <c r="G27" s="112"/>
      <c r="H27" s="112"/>
      <c r="I27" s="112"/>
      <c r="J27" s="112"/>
      <c r="K27" s="112"/>
      <c r="L27" s="112"/>
    </row>
    <row r="28" spans="2:12" ht="13.5" thickBot="1">
      <c r="B28" s="75"/>
      <c r="C28" s="110"/>
      <c r="D28" s="110"/>
      <c r="E28" s="110"/>
      <c r="F28" s="111"/>
      <c r="G28" s="112"/>
      <c r="H28" s="112"/>
      <c r="I28" s="112"/>
      <c r="J28" s="112"/>
      <c r="K28" s="112"/>
      <c r="L28" s="112"/>
    </row>
    <row r="29" spans="2:12" ht="12.75">
      <c r="B29" s="1707" t="s">
        <v>141</v>
      </c>
      <c r="C29" s="1713"/>
      <c r="D29" s="1713"/>
      <c r="E29" s="1713"/>
      <c r="F29" s="1714"/>
      <c r="G29" s="434"/>
      <c r="H29" s="434"/>
      <c r="I29" s="434"/>
      <c r="J29" s="434"/>
      <c r="K29" s="434"/>
      <c r="L29" s="434"/>
    </row>
    <row r="30" spans="2:12" ht="12.75">
      <c r="B30" s="1715"/>
      <c r="C30" s="1716"/>
      <c r="D30" s="1716"/>
      <c r="E30" s="1716"/>
      <c r="F30" s="1717"/>
      <c r="G30" s="435"/>
      <c r="H30" s="435"/>
      <c r="I30" s="435"/>
      <c r="J30" s="435"/>
      <c r="K30" s="435"/>
      <c r="L30" s="435"/>
    </row>
    <row r="31" spans="2:12" ht="12.75">
      <c r="B31" s="391"/>
      <c r="C31" s="392" t="s">
        <v>42</v>
      </c>
      <c r="D31" s="392" t="s">
        <v>43</v>
      </c>
      <c r="E31" s="392" t="s">
        <v>44</v>
      </c>
      <c r="F31" s="394"/>
      <c r="G31" s="436" t="s">
        <v>41</v>
      </c>
      <c r="H31" s="436"/>
      <c r="I31" s="436" t="s">
        <v>41</v>
      </c>
      <c r="J31" s="436"/>
      <c r="K31" s="436" t="s">
        <v>41</v>
      </c>
      <c r="L31" s="436" t="s">
        <v>41</v>
      </c>
    </row>
    <row r="32" spans="2:12" ht="13.5" thickBot="1">
      <c r="B32" s="395"/>
      <c r="C32" s="396"/>
      <c r="D32" s="397"/>
      <c r="E32" s="396" t="s">
        <v>45</v>
      </c>
      <c r="F32" s="366" t="s">
        <v>46</v>
      </c>
      <c r="G32" s="437" t="s">
        <v>118</v>
      </c>
      <c r="H32" s="437"/>
      <c r="I32" s="437" t="s">
        <v>119</v>
      </c>
      <c r="J32" s="437"/>
      <c r="K32" s="437" t="s">
        <v>253</v>
      </c>
      <c r="L32" s="437" t="s">
        <v>574</v>
      </c>
    </row>
    <row r="33" spans="2:12" ht="15.75" thickTop="1">
      <c r="B33" s="103">
        <v>1</v>
      </c>
      <c r="C33" s="45"/>
      <c r="D33" s="45"/>
      <c r="E33" s="54"/>
      <c r="F33" s="115" t="s">
        <v>126</v>
      </c>
      <c r="G33" s="456" t="e">
        <f>#REF!</f>
        <v>#REF!</v>
      </c>
      <c r="H33" s="1493" t="e">
        <f>G33/30.126</f>
        <v>#REF!</v>
      </c>
      <c r="I33" s="456">
        <f>BPV!J64</f>
        <v>22147.25</v>
      </c>
      <c r="J33" s="1493">
        <f>I33/30.126</f>
        <v>735.1540197835756</v>
      </c>
      <c r="K33" s="456">
        <f>BPV!L64</f>
        <v>22152</v>
      </c>
      <c r="L33" s="1493">
        <f>K33/30.126</f>
        <v>735.3116908982274</v>
      </c>
    </row>
    <row r="34" spans="2:12" ht="15.75" thickBot="1">
      <c r="B34" s="116">
        <f>B33+1</f>
        <v>2</v>
      </c>
      <c r="C34" s="117"/>
      <c r="D34" s="117"/>
      <c r="E34" s="118"/>
      <c r="F34" s="119" t="s">
        <v>140</v>
      </c>
      <c r="G34" s="457">
        <f>G25</f>
        <v>64800</v>
      </c>
      <c r="H34" s="1494">
        <f>G34/30.126</f>
        <v>2150.9659430392353</v>
      </c>
      <c r="I34" s="457">
        <f>I25</f>
        <v>60251</v>
      </c>
      <c r="J34" s="1494">
        <f>I34/30.126</f>
        <v>1999.966806081126</v>
      </c>
      <c r="K34" s="457">
        <f>K25</f>
        <v>41752</v>
      </c>
      <c r="L34" s="1494">
        <f>K34/30.126</f>
        <v>1385.9125008298479</v>
      </c>
    </row>
    <row r="35" spans="2:12" ht="16.5" thickBot="1" thickTop="1">
      <c r="B35" s="120">
        <f>B34+1</f>
        <v>3</v>
      </c>
      <c r="C35" s="82"/>
      <c r="D35" s="83"/>
      <c r="E35" s="84"/>
      <c r="F35" s="126" t="s">
        <v>142</v>
      </c>
      <c r="G35" s="458" t="e">
        <f>G33+G34</f>
        <v>#REF!</v>
      </c>
      <c r="H35" s="1495" t="e">
        <f>G35/30.126</f>
        <v>#REF!</v>
      </c>
      <c r="I35" s="458">
        <f>I33+I34</f>
        <v>82398.25</v>
      </c>
      <c r="J35" s="1495">
        <f>I35/30.126</f>
        <v>2735.1208258647016</v>
      </c>
      <c r="K35" s="458">
        <f>K33+K34</f>
        <v>63904</v>
      </c>
      <c r="L35" s="1495">
        <f>K35/30.126</f>
        <v>2121.2241917280753</v>
      </c>
    </row>
    <row r="36" spans="2:12" ht="12.75">
      <c r="B36" s="75"/>
      <c r="C36" s="110"/>
      <c r="D36" s="110"/>
      <c r="E36" s="110"/>
      <c r="F36" s="111"/>
      <c r="G36" s="112"/>
      <c r="H36" s="112"/>
      <c r="I36" s="112"/>
      <c r="J36" s="112"/>
      <c r="K36" s="112"/>
      <c r="L36" s="112"/>
    </row>
    <row r="37" spans="2:12" ht="12.75">
      <c r="B37" s="75"/>
      <c r="C37" s="113"/>
      <c r="D37" s="110"/>
      <c r="E37" s="110"/>
      <c r="F37" s="114"/>
      <c r="G37" s="112"/>
      <c r="H37" s="112"/>
      <c r="I37" s="112"/>
      <c r="J37" s="112"/>
      <c r="K37" s="112"/>
      <c r="L37" s="112"/>
    </row>
    <row r="38" spans="2:12" ht="12.75">
      <c r="B38" s="75"/>
      <c r="C38" s="110"/>
      <c r="D38" s="110"/>
      <c r="E38" s="110"/>
      <c r="F38" s="111"/>
      <c r="G38" s="112"/>
      <c r="H38" s="112"/>
      <c r="I38" s="112"/>
      <c r="J38" s="112"/>
      <c r="K38" s="112"/>
      <c r="L38" s="112"/>
    </row>
    <row r="39" spans="2:6" ht="12.75" customHeight="1">
      <c r="B39"/>
      <c r="C39"/>
      <c r="D39"/>
      <c r="E39"/>
      <c r="F39"/>
    </row>
    <row r="40" spans="2:6" ht="12.75" customHeight="1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  <row r="43" spans="2:6" ht="12.75">
      <c r="B43"/>
      <c r="C43"/>
      <c r="D43"/>
      <c r="E43"/>
      <c r="F43"/>
    </row>
    <row r="44" spans="2:6" ht="12.75">
      <c r="B44"/>
      <c r="C44"/>
      <c r="D44"/>
      <c r="E44"/>
      <c r="F44"/>
    </row>
    <row r="45" spans="2:6" ht="12.75">
      <c r="B45"/>
      <c r="C45"/>
      <c r="D45"/>
      <c r="E45"/>
      <c r="F45"/>
    </row>
    <row r="46" spans="2:6" ht="12.75">
      <c r="B46" s="75"/>
      <c r="C46" s="121"/>
      <c r="D46" s="121"/>
      <c r="E46" s="110"/>
      <c r="F46" s="36"/>
    </row>
    <row r="47" spans="2:5" ht="12.75">
      <c r="B47" s="75"/>
      <c r="C47" s="121"/>
      <c r="D47" s="121"/>
      <c r="E47" s="122"/>
    </row>
    <row r="48" spans="2:5" ht="12.75">
      <c r="B48" s="75"/>
      <c r="C48" s="121"/>
      <c r="D48" s="121"/>
      <c r="E48" s="122"/>
    </row>
    <row r="49" spans="2:5" ht="12.75">
      <c r="B49" s="75"/>
      <c r="C49" s="121"/>
      <c r="D49" s="110"/>
      <c r="E49" s="122"/>
    </row>
    <row r="50" spans="2:6" ht="12.75">
      <c r="B50" s="75"/>
      <c r="C50" s="121"/>
      <c r="D50" s="121"/>
      <c r="E50" s="110"/>
      <c r="F50" s="36"/>
    </row>
    <row r="51" spans="2:6" ht="12.75">
      <c r="B51" s="75"/>
      <c r="C51" s="121"/>
      <c r="D51" s="121"/>
      <c r="E51" s="110"/>
      <c r="F51" s="36"/>
    </row>
    <row r="52" spans="2:6" ht="12.75">
      <c r="B52" s="75"/>
      <c r="C52" s="121"/>
      <c r="D52" s="121"/>
      <c r="E52" s="110"/>
      <c r="F52" s="36"/>
    </row>
    <row r="53" spans="2:6" ht="12.75">
      <c r="B53" s="75"/>
      <c r="C53" s="113"/>
      <c r="D53" s="121"/>
      <c r="E53" s="122"/>
      <c r="F53" s="123"/>
    </row>
    <row r="54" spans="2:6" ht="12.75">
      <c r="B54" s="75"/>
      <c r="C54" s="113"/>
      <c r="D54" s="121"/>
      <c r="E54" s="122"/>
      <c r="F54" s="114"/>
    </row>
    <row r="55" spans="2:6" ht="12.75">
      <c r="B55" s="75"/>
      <c r="C55" s="113"/>
      <c r="D55" s="110"/>
      <c r="E55" s="122"/>
      <c r="F55" s="111"/>
    </row>
    <row r="56" spans="2:6" ht="12.75">
      <c r="B56" s="75"/>
      <c r="C56" s="113"/>
      <c r="D56" s="121"/>
      <c r="E56" s="110"/>
      <c r="F56" s="36"/>
    </row>
    <row r="57" spans="2:6" ht="12.75">
      <c r="B57" s="75"/>
      <c r="C57" s="113"/>
      <c r="D57" s="121"/>
      <c r="E57" s="122"/>
      <c r="F57" s="36"/>
    </row>
    <row r="58" spans="2:6" ht="12.75">
      <c r="B58" s="75"/>
      <c r="C58" s="113"/>
      <c r="D58" s="121"/>
      <c r="E58" s="122"/>
      <c r="F58" s="36"/>
    </row>
    <row r="59" spans="2:6" ht="12.75">
      <c r="B59" s="75"/>
      <c r="C59" s="113"/>
      <c r="D59" s="121"/>
      <c r="E59" s="122"/>
      <c r="F59" s="36"/>
    </row>
    <row r="60" spans="2:6" ht="12.75">
      <c r="B60" s="75"/>
      <c r="C60" s="113"/>
      <c r="D60" s="121"/>
      <c r="E60" s="122"/>
      <c r="F60" s="36"/>
    </row>
    <row r="61" spans="2:6" ht="12.75">
      <c r="B61" s="75"/>
      <c r="C61" s="113"/>
      <c r="D61" s="121"/>
      <c r="E61" s="122"/>
      <c r="F61" s="36"/>
    </row>
    <row r="62" spans="2:6" ht="12.75">
      <c r="B62" s="75"/>
      <c r="C62" s="113"/>
      <c r="D62" s="121"/>
      <c r="E62" s="110"/>
      <c r="F62" s="36"/>
    </row>
    <row r="63" spans="2:6" ht="12.75">
      <c r="B63" s="75"/>
      <c r="C63" s="113"/>
      <c r="D63" s="121"/>
      <c r="E63" s="110"/>
      <c r="F63" s="36"/>
    </row>
    <row r="64" spans="2:6" ht="12.75">
      <c r="B64" s="75"/>
      <c r="C64" s="113"/>
      <c r="D64" s="121"/>
      <c r="E64" s="110"/>
      <c r="F64" s="36"/>
    </row>
    <row r="65" spans="2:6" ht="12.75">
      <c r="B65" s="75"/>
      <c r="C65" s="113"/>
      <c r="D65" s="113"/>
      <c r="E65" s="110"/>
      <c r="F65" s="114"/>
    </row>
    <row r="66" spans="2:6" ht="12.75">
      <c r="B66" s="75"/>
      <c r="C66" s="113"/>
      <c r="D66" s="110"/>
      <c r="E66" s="110"/>
      <c r="F66" s="36"/>
    </row>
    <row r="67" spans="2:6" ht="12.75">
      <c r="B67" s="75"/>
      <c r="C67" s="113"/>
      <c r="D67" s="110"/>
      <c r="E67" s="110"/>
      <c r="F67" s="36"/>
    </row>
    <row r="68" spans="2:6" ht="12.75">
      <c r="B68" s="75"/>
      <c r="C68" s="113"/>
      <c r="D68" s="121"/>
      <c r="E68" s="110"/>
      <c r="F68" s="36"/>
    </row>
    <row r="69" spans="2:6" ht="12.75">
      <c r="B69" s="75"/>
      <c r="C69" s="113"/>
      <c r="D69" s="121"/>
      <c r="E69" s="110"/>
      <c r="F69" s="36"/>
    </row>
    <row r="70" spans="2:6" ht="12.75">
      <c r="B70" s="75"/>
      <c r="C70" s="113"/>
      <c r="D70" s="110"/>
      <c r="E70" s="110"/>
      <c r="F70" s="36"/>
    </row>
    <row r="71" spans="2:6" ht="12.75">
      <c r="B71" s="75"/>
      <c r="C71" s="113"/>
      <c r="D71" s="121"/>
      <c r="E71" s="110"/>
      <c r="F71" s="36"/>
    </row>
    <row r="72" spans="2:6" ht="12.75">
      <c r="B72" s="75"/>
      <c r="C72" s="113"/>
      <c r="D72" s="121"/>
      <c r="E72" s="110"/>
      <c r="F72" s="114"/>
    </row>
    <row r="73" spans="2:6" ht="12.75">
      <c r="B73" s="75"/>
      <c r="C73" s="113"/>
      <c r="D73" s="121"/>
      <c r="E73" s="110"/>
      <c r="F73" s="36"/>
    </row>
    <row r="74" spans="2:6" ht="12.75">
      <c r="B74" s="75"/>
      <c r="C74" s="113"/>
      <c r="D74" s="121"/>
      <c r="E74" s="110"/>
      <c r="F74" s="36"/>
    </row>
    <row r="75" spans="2:6" ht="12.75">
      <c r="B75" s="75"/>
      <c r="C75" s="113"/>
      <c r="D75" s="121"/>
      <c r="E75" s="110"/>
      <c r="F75" s="125"/>
    </row>
    <row r="76" spans="2:6" ht="12.75">
      <c r="B76" s="36"/>
      <c r="C76" s="110"/>
      <c r="D76" s="110"/>
      <c r="E76" s="110"/>
      <c r="F76" s="36"/>
    </row>
    <row r="77" spans="2:6" ht="12.75">
      <c r="B77" s="36"/>
      <c r="C77" s="110"/>
      <c r="D77" s="110"/>
      <c r="E77" s="110"/>
      <c r="F77" s="36"/>
    </row>
    <row r="78" spans="2:6" ht="12.75">
      <c r="B78" s="36"/>
      <c r="C78" s="110"/>
      <c r="D78" s="110"/>
      <c r="E78" s="110"/>
      <c r="F78" s="36"/>
    </row>
    <row r="79" spans="2:6" ht="12.75">
      <c r="B79" s="36"/>
      <c r="C79" s="110"/>
      <c r="D79" s="110"/>
      <c r="E79" s="110"/>
      <c r="F79" s="36"/>
    </row>
    <row r="80" spans="2:6" ht="12.75">
      <c r="B80" s="36"/>
      <c r="C80" s="110"/>
      <c r="D80" s="110"/>
      <c r="E80" s="110"/>
      <c r="F80" s="36"/>
    </row>
    <row r="81" spans="2:6" ht="12.75">
      <c r="B81" s="36"/>
      <c r="C81" s="110"/>
      <c r="D81" s="110"/>
      <c r="E81" s="110"/>
      <c r="F81" s="36"/>
    </row>
    <row r="82" spans="2:6" ht="12.75">
      <c r="B82" s="36"/>
      <c r="C82" s="110"/>
      <c r="D82" s="110"/>
      <c r="E82" s="110"/>
      <c r="F82" s="36"/>
    </row>
    <row r="83" spans="2:6" ht="12.75">
      <c r="B83" s="36"/>
      <c r="C83" s="110"/>
      <c r="D83" s="110"/>
      <c r="E83" s="110"/>
      <c r="F83" s="36"/>
    </row>
    <row r="84" spans="2:6" ht="12.75">
      <c r="B84" s="36"/>
      <c r="C84" s="110"/>
      <c r="D84" s="110"/>
      <c r="E84" s="110"/>
      <c r="F84" s="36"/>
    </row>
    <row r="85" spans="2:6" ht="12.75">
      <c r="B85" s="36"/>
      <c r="C85" s="110"/>
      <c r="D85" s="110"/>
      <c r="E85" s="110"/>
      <c r="F85" s="36"/>
    </row>
    <row r="86" spans="2:6" ht="12.75">
      <c r="B86" s="36"/>
      <c r="C86" s="110"/>
      <c r="D86" s="110"/>
      <c r="E86" s="110"/>
      <c r="F86" s="36"/>
    </row>
    <row r="87" spans="2:6" ht="12.75">
      <c r="B87" s="36"/>
      <c r="C87" s="110"/>
      <c r="D87" s="110"/>
      <c r="E87" s="110"/>
      <c r="F87" s="36"/>
    </row>
    <row r="88" spans="2:6" ht="12.75">
      <c r="B88" s="36"/>
      <c r="C88" s="110"/>
      <c r="D88" s="110"/>
      <c r="E88" s="110"/>
      <c r="F88" s="36"/>
    </row>
    <row r="89" spans="2:6" ht="12.75">
      <c r="B89" s="36"/>
      <c r="C89" s="110"/>
      <c r="D89" s="110"/>
      <c r="E89" s="110"/>
      <c r="F89" s="36"/>
    </row>
    <row r="90" spans="2:6" ht="12.75">
      <c r="B90" s="36"/>
      <c r="C90" s="110"/>
      <c r="D90" s="110"/>
      <c r="E90" s="110"/>
      <c r="F90" s="36"/>
    </row>
    <row r="91" spans="2:6" ht="12.75">
      <c r="B91" s="36"/>
      <c r="C91" s="110"/>
      <c r="D91" s="110"/>
      <c r="E91" s="110"/>
      <c r="F91" s="36"/>
    </row>
    <row r="92" spans="2:6" ht="12.75">
      <c r="B92" s="36"/>
      <c r="C92" s="110"/>
      <c r="D92" s="110"/>
      <c r="E92" s="110"/>
      <c r="F92" s="36"/>
    </row>
    <row r="93" spans="2:6" ht="12.75">
      <c r="B93" s="36"/>
      <c r="C93" s="110"/>
      <c r="D93" s="110"/>
      <c r="E93" s="110"/>
      <c r="F93" s="36"/>
    </row>
    <row r="94" spans="2:6" ht="12.75">
      <c r="B94" s="36"/>
      <c r="C94" s="110"/>
      <c r="D94" s="110"/>
      <c r="E94" s="110"/>
      <c r="F94" s="36"/>
    </row>
    <row r="95" spans="2:6" ht="12.75">
      <c r="B95" s="36"/>
      <c r="C95" s="110"/>
      <c r="D95" s="110"/>
      <c r="E95" s="110"/>
      <c r="F95" s="36"/>
    </row>
    <row r="96" spans="2:6" ht="12.75">
      <c r="B96" s="36"/>
      <c r="C96" s="110"/>
      <c r="D96" s="110"/>
      <c r="E96" s="110"/>
      <c r="F96" s="36"/>
    </row>
    <row r="97" spans="2:6" ht="12.75">
      <c r="B97" s="36"/>
      <c r="C97" s="110"/>
      <c r="D97" s="110"/>
      <c r="E97" s="110"/>
      <c r="F97" s="36"/>
    </row>
    <row r="98" spans="2:6" ht="12.75">
      <c r="B98" s="36"/>
      <c r="C98" s="110"/>
      <c r="D98" s="110"/>
      <c r="E98" s="110"/>
      <c r="F98" s="36"/>
    </row>
    <row r="99" spans="2:6" ht="12.75">
      <c r="B99" s="36"/>
      <c r="C99" s="110"/>
      <c r="D99" s="110"/>
      <c r="E99" s="110"/>
      <c r="F99" s="36"/>
    </row>
    <row r="100" spans="2:6" ht="12.75">
      <c r="B100" s="36"/>
      <c r="C100" s="110"/>
      <c r="D100" s="110"/>
      <c r="E100" s="110"/>
      <c r="F100" s="36"/>
    </row>
    <row r="101" spans="2:6" ht="12.75">
      <c r="B101" s="36"/>
      <c r="C101" s="110"/>
      <c r="D101" s="110"/>
      <c r="E101" s="110"/>
      <c r="F101" s="36"/>
    </row>
    <row r="102" spans="2:6" ht="12.75">
      <c r="B102" s="36"/>
      <c r="C102" s="110"/>
      <c r="D102" s="110"/>
      <c r="E102" s="110"/>
      <c r="F102" s="36"/>
    </row>
    <row r="103" spans="2:6" ht="12.75">
      <c r="B103" s="36"/>
      <c r="C103" s="110"/>
      <c r="D103" s="110"/>
      <c r="E103" s="110"/>
      <c r="F103" s="36"/>
    </row>
    <row r="104" spans="2:6" ht="12.75">
      <c r="B104" s="36"/>
      <c r="C104" s="110"/>
      <c r="D104" s="110"/>
      <c r="E104" s="110"/>
      <c r="F104" s="36"/>
    </row>
    <row r="105" spans="2:6" ht="12.75">
      <c r="B105" s="36"/>
      <c r="C105" s="110"/>
      <c r="D105" s="110"/>
      <c r="E105" s="110"/>
      <c r="F105" s="36"/>
    </row>
    <row r="106" spans="2:6" ht="12.75">
      <c r="B106" s="36"/>
      <c r="C106" s="110"/>
      <c r="D106" s="110"/>
      <c r="E106" s="110"/>
      <c r="F106" s="36"/>
    </row>
    <row r="107" spans="2:6" ht="12.75">
      <c r="B107" s="36"/>
      <c r="C107" s="110"/>
      <c r="D107" s="110"/>
      <c r="E107" s="110"/>
      <c r="F107" s="36"/>
    </row>
    <row r="108" spans="2:6" ht="12.75">
      <c r="B108" s="36"/>
      <c r="C108" s="110"/>
      <c r="D108" s="110"/>
      <c r="E108" s="110"/>
      <c r="F108" s="36"/>
    </row>
    <row r="109" spans="2:6" ht="12.75">
      <c r="B109" s="36"/>
      <c r="C109" s="110"/>
      <c r="D109" s="110"/>
      <c r="E109" s="110"/>
      <c r="F109" s="36"/>
    </row>
    <row r="110" spans="2:6" ht="12.75">
      <c r="B110" s="36"/>
      <c r="C110" s="110"/>
      <c r="D110" s="110"/>
      <c r="E110" s="110"/>
      <c r="F110" s="36"/>
    </row>
    <row r="111" spans="2:6" ht="12.75">
      <c r="B111" s="36"/>
      <c r="C111" s="110"/>
      <c r="D111" s="110"/>
      <c r="E111" s="110"/>
      <c r="F111" s="36"/>
    </row>
    <row r="112" spans="2:6" ht="12.75">
      <c r="B112" s="36"/>
      <c r="C112" s="110"/>
      <c r="D112" s="110"/>
      <c r="E112" s="110"/>
      <c r="F112" s="36"/>
    </row>
    <row r="113" spans="2:6" ht="12.75">
      <c r="B113" s="36"/>
      <c r="C113" s="110"/>
      <c r="D113" s="110"/>
      <c r="E113" s="110"/>
      <c r="F113" s="36"/>
    </row>
    <row r="114" spans="2:6" ht="12.75">
      <c r="B114" s="36"/>
      <c r="C114" s="110"/>
      <c r="D114" s="110"/>
      <c r="E114" s="110"/>
      <c r="F114" s="36"/>
    </row>
    <row r="115" spans="2:6" ht="12.75">
      <c r="B115" s="36"/>
      <c r="C115" s="110"/>
      <c r="D115" s="110"/>
      <c r="E115" s="110"/>
      <c r="F115" s="36"/>
    </row>
    <row r="116" spans="2:6" ht="12.75">
      <c r="B116" s="36"/>
      <c r="C116" s="110"/>
      <c r="D116" s="110"/>
      <c r="E116" s="110"/>
      <c r="F116" s="36"/>
    </row>
    <row r="117" spans="2:6" ht="12.75">
      <c r="B117" s="36"/>
      <c r="C117" s="110"/>
      <c r="D117" s="110"/>
      <c r="E117" s="110"/>
      <c r="F117" s="36"/>
    </row>
    <row r="118" spans="2:6" ht="12.75">
      <c r="B118" s="36"/>
      <c r="C118" s="110"/>
      <c r="D118" s="110"/>
      <c r="E118" s="110"/>
      <c r="F118" s="36"/>
    </row>
    <row r="119" spans="2:6" ht="12.75">
      <c r="B119" s="36"/>
      <c r="C119" s="110"/>
      <c r="D119" s="110"/>
      <c r="E119" s="110"/>
      <c r="F119" s="36"/>
    </row>
    <row r="120" spans="2:6" ht="12.75">
      <c r="B120" s="36"/>
      <c r="C120" s="110"/>
      <c r="D120" s="110"/>
      <c r="E120" s="110"/>
      <c r="F120" s="36"/>
    </row>
    <row r="121" spans="2:6" ht="12.75">
      <c r="B121" s="36"/>
      <c r="C121" s="110"/>
      <c r="D121" s="110"/>
      <c r="E121" s="110"/>
      <c r="F121" s="36"/>
    </row>
    <row r="122" spans="2:6" ht="12.75">
      <c r="B122" s="36"/>
      <c r="C122" s="110"/>
      <c r="D122" s="110"/>
      <c r="E122" s="110"/>
      <c r="F122" s="36"/>
    </row>
    <row r="123" spans="2:6" ht="12.75">
      <c r="B123" s="36"/>
      <c r="C123" s="110"/>
      <c r="D123" s="110"/>
      <c r="E123" s="110"/>
      <c r="F123" s="36"/>
    </row>
    <row r="124" spans="2:6" ht="12.75">
      <c r="B124" s="36"/>
      <c r="C124" s="110"/>
      <c r="D124" s="110"/>
      <c r="E124" s="110"/>
      <c r="F124" s="36"/>
    </row>
    <row r="125" spans="2:6" ht="12.75">
      <c r="B125" s="36"/>
      <c r="C125" s="110"/>
      <c r="D125" s="110"/>
      <c r="E125" s="110"/>
      <c r="F125" s="36"/>
    </row>
    <row r="126" spans="2:6" ht="12.75">
      <c r="B126" s="36"/>
      <c r="C126" s="110"/>
      <c r="D126" s="110"/>
      <c r="E126" s="110"/>
      <c r="F126" s="36"/>
    </row>
  </sheetData>
  <sheetProtection/>
  <mergeCells count="2">
    <mergeCell ref="B3:F4"/>
    <mergeCell ref="B29:F30"/>
  </mergeCells>
  <printOptions/>
  <pageMargins left="0.5511811023622047" right="0.4724409448818898" top="0.8661417322834646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PageLayoutView="0" workbookViewId="0" topLeftCell="A90">
      <selection activeCell="A1" sqref="A1:N98"/>
    </sheetView>
  </sheetViews>
  <sheetFormatPr defaultColWidth="9.140625" defaultRowHeight="12.75"/>
  <cols>
    <col min="1" max="1" width="15.57421875" style="0" customWidth="1"/>
    <col min="2" max="2" width="6.140625" style="0" customWidth="1"/>
    <col min="3" max="4" width="6.00390625" style="0" customWidth="1"/>
    <col min="5" max="11" width="4.28125" style="0" customWidth="1"/>
  </cols>
  <sheetData>
    <row r="1" ht="18.75">
      <c r="A1" s="538" t="s">
        <v>197</v>
      </c>
    </row>
    <row r="3" spans="1:8" ht="20.25">
      <c r="A3" s="595" t="s">
        <v>266</v>
      </c>
      <c r="B3" s="593" t="s">
        <v>267</v>
      </c>
      <c r="C3" s="593"/>
      <c r="D3" s="593"/>
      <c r="E3" s="593"/>
      <c r="F3" s="626"/>
      <c r="G3" s="626"/>
      <c r="H3" s="626"/>
    </row>
    <row r="4" spans="1:8" ht="12.75">
      <c r="A4" s="593"/>
      <c r="B4" s="593"/>
      <c r="C4" s="593"/>
      <c r="D4" s="593"/>
      <c r="E4" s="593"/>
      <c r="F4" s="626"/>
      <c r="G4" s="626"/>
      <c r="H4" s="626"/>
    </row>
    <row r="5" ht="15.75">
      <c r="A5" s="570" t="s">
        <v>351</v>
      </c>
    </row>
    <row r="6" spans="1:7" ht="13.5" customHeight="1" thickBot="1">
      <c r="A6" s="570" t="s">
        <v>268</v>
      </c>
      <c r="G6" s="594"/>
    </row>
    <row r="7" spans="1:8" ht="18" thickBot="1" thickTop="1">
      <c r="A7" s="571" t="s">
        <v>269</v>
      </c>
      <c r="B7" s="572">
        <v>2009</v>
      </c>
      <c r="C7" s="572">
        <v>2010</v>
      </c>
      <c r="D7" s="573">
        <v>2011</v>
      </c>
      <c r="G7" s="697" t="s">
        <v>291</v>
      </c>
      <c r="H7" s="697"/>
    </row>
    <row r="8" spans="1:7" ht="27">
      <c r="A8" s="703" t="s">
        <v>310</v>
      </c>
      <c r="B8" s="1552">
        <v>8.8</v>
      </c>
      <c r="C8" s="1554">
        <v>8.8</v>
      </c>
      <c r="D8" s="1556">
        <v>8.8</v>
      </c>
      <c r="G8" s="696" t="s">
        <v>357</v>
      </c>
    </row>
    <row r="9" spans="1:7" ht="17.25" thickBot="1">
      <c r="A9" s="574" t="s">
        <v>270</v>
      </c>
      <c r="B9" s="1553"/>
      <c r="C9" s="1555"/>
      <c r="D9" s="1557"/>
      <c r="G9" s="696" t="s">
        <v>292</v>
      </c>
    </row>
    <row r="10" spans="1:7" ht="27.75">
      <c r="A10" s="703" t="s">
        <v>310</v>
      </c>
      <c r="B10" s="684"/>
      <c r="C10" s="683"/>
      <c r="D10" s="685"/>
      <c r="G10" s="696" t="s">
        <v>293</v>
      </c>
    </row>
    <row r="11" spans="1:7" ht="17.25" thickBot="1">
      <c r="A11" s="575" t="s">
        <v>294</v>
      </c>
      <c r="B11" s="577">
        <v>265</v>
      </c>
      <c r="C11" s="576">
        <v>265</v>
      </c>
      <c r="D11" s="578">
        <v>265</v>
      </c>
      <c r="G11" s="696" t="s">
        <v>295</v>
      </c>
    </row>
    <row r="12" spans="1:7" ht="18" thickBot="1" thickTop="1">
      <c r="A12" s="579"/>
      <c r="G12" s="696" t="s">
        <v>296</v>
      </c>
    </row>
    <row r="13" spans="1:11" ht="14.25" thickBot="1" thickTop="1">
      <c r="A13" s="580" t="s">
        <v>271</v>
      </c>
      <c r="B13" s="1558" t="s">
        <v>285</v>
      </c>
      <c r="C13" s="1559"/>
      <c r="D13" s="1559"/>
      <c r="E13" s="1559"/>
      <c r="F13" s="1559"/>
      <c r="G13" s="1559"/>
      <c r="H13" s="1559"/>
      <c r="I13" s="1559"/>
      <c r="J13" s="1559"/>
      <c r="K13" s="1560"/>
    </row>
    <row r="14" spans="1:11" ht="13.5" thickBot="1">
      <c r="A14" s="581" t="s">
        <v>272</v>
      </c>
      <c r="B14" s="1561" t="s">
        <v>286</v>
      </c>
      <c r="C14" s="1562"/>
      <c r="D14" s="1562"/>
      <c r="E14" s="1562"/>
      <c r="F14" s="1562"/>
      <c r="G14" s="1562"/>
      <c r="H14" s="1562"/>
      <c r="I14" s="1562"/>
      <c r="J14" s="1562"/>
      <c r="K14" s="1563"/>
    </row>
    <row r="15" spans="1:11" ht="26.25" thickBot="1">
      <c r="A15" s="582" t="s">
        <v>273</v>
      </c>
      <c r="B15" s="1564" t="s">
        <v>274</v>
      </c>
      <c r="C15" s="1565"/>
      <c r="D15" s="1566" t="s">
        <v>287</v>
      </c>
      <c r="E15" s="1567"/>
      <c r="F15" s="1567"/>
      <c r="G15" s="1567"/>
      <c r="H15" s="1567"/>
      <c r="I15" s="1567"/>
      <c r="J15" s="1567"/>
      <c r="K15" s="1568"/>
    </row>
    <row r="16" spans="1:5" ht="27.75" thickBot="1">
      <c r="A16" s="583" t="s">
        <v>275</v>
      </c>
      <c r="B16" s="585" t="s">
        <v>276</v>
      </c>
      <c r="C16" s="584" t="s">
        <v>277</v>
      </c>
      <c r="D16" s="584" t="s">
        <v>278</v>
      </c>
      <c r="E16" s="586"/>
    </row>
    <row r="17" spans="1:5" ht="26.25" thickBot="1">
      <c r="A17" s="583" t="s">
        <v>279</v>
      </c>
      <c r="B17" s="584">
        <v>50</v>
      </c>
      <c r="C17" s="584">
        <v>50</v>
      </c>
      <c r="D17" s="584">
        <v>50</v>
      </c>
      <c r="E17" s="586"/>
    </row>
    <row r="18" spans="1:5" ht="26.25" thickBot="1">
      <c r="A18" s="583" t="s">
        <v>280</v>
      </c>
      <c r="B18" s="584"/>
      <c r="C18" s="584"/>
      <c r="D18" s="584"/>
      <c r="E18" s="586"/>
    </row>
    <row r="19" spans="1:11" ht="26.25" customHeight="1" thickBot="1">
      <c r="A19" s="582" t="s">
        <v>273</v>
      </c>
      <c r="B19" s="1569" t="s">
        <v>274</v>
      </c>
      <c r="C19" s="1570"/>
      <c r="D19" s="1571" t="s">
        <v>281</v>
      </c>
      <c r="E19" s="1572"/>
      <c r="F19" s="1572"/>
      <c r="G19" s="1572"/>
      <c r="H19" s="1572"/>
      <c r="I19" s="1572"/>
      <c r="J19" s="1572"/>
      <c r="K19" s="1573"/>
    </row>
    <row r="20" spans="1:5" ht="27.75" thickBot="1">
      <c r="A20" s="583" t="s">
        <v>275</v>
      </c>
      <c r="B20" s="585" t="s">
        <v>282</v>
      </c>
      <c r="C20" s="584" t="s">
        <v>277</v>
      </c>
      <c r="D20" s="584" t="s">
        <v>278</v>
      </c>
      <c r="E20" s="586"/>
    </row>
    <row r="21" spans="1:5" ht="26.25" thickBot="1">
      <c r="A21" s="583" t="s">
        <v>279</v>
      </c>
      <c r="B21" s="587">
        <v>0.9</v>
      </c>
      <c r="C21" s="587">
        <v>0.9</v>
      </c>
      <c r="D21" s="587">
        <v>0.9</v>
      </c>
      <c r="E21" s="586"/>
    </row>
    <row r="22" spans="1:5" ht="26.25" thickBot="1">
      <c r="A22" s="583" t="s">
        <v>280</v>
      </c>
      <c r="B22" s="584"/>
      <c r="C22" s="584"/>
      <c r="D22" s="584"/>
      <c r="E22" s="586"/>
    </row>
    <row r="23" ht="16.5">
      <c r="A23" s="592"/>
    </row>
    <row r="24" ht="15.75">
      <c r="A24" s="570" t="s">
        <v>352</v>
      </c>
    </row>
    <row r="25" spans="1:7" ht="17.25" thickBot="1">
      <c r="A25" s="579"/>
      <c r="G25" s="697" t="s">
        <v>291</v>
      </c>
    </row>
    <row r="26" spans="1:7" ht="18" thickBot="1" thickTop="1">
      <c r="A26" s="571" t="s">
        <v>269</v>
      </c>
      <c r="B26" s="572">
        <v>2009</v>
      </c>
      <c r="C26" s="572">
        <v>2010</v>
      </c>
      <c r="D26" s="573">
        <v>2011</v>
      </c>
      <c r="G26" s="696" t="s">
        <v>358</v>
      </c>
    </row>
    <row r="27" spans="1:7" ht="27">
      <c r="A27" s="703" t="s">
        <v>310</v>
      </c>
      <c r="B27" s="1552">
        <v>3.32</v>
      </c>
      <c r="C27" s="1554">
        <v>3.32</v>
      </c>
      <c r="D27" s="1556">
        <v>3.32</v>
      </c>
      <c r="G27" s="696" t="s">
        <v>300</v>
      </c>
    </row>
    <row r="28" spans="1:7" ht="17.25" thickBot="1">
      <c r="A28" s="574" t="s">
        <v>288</v>
      </c>
      <c r="B28" s="1553"/>
      <c r="C28" s="1555"/>
      <c r="D28" s="1557"/>
      <c r="G28" s="696" t="s">
        <v>301</v>
      </c>
    </row>
    <row r="29" spans="1:7" ht="27.75">
      <c r="A29" s="703" t="s">
        <v>310</v>
      </c>
      <c r="B29" s="684"/>
      <c r="C29" s="683"/>
      <c r="D29" s="685"/>
      <c r="G29" s="696" t="s">
        <v>302</v>
      </c>
    </row>
    <row r="30" spans="1:4" ht="17.25" thickBot="1">
      <c r="A30" s="575" t="s">
        <v>299</v>
      </c>
      <c r="B30" s="577">
        <v>100</v>
      </c>
      <c r="C30" s="576">
        <v>100</v>
      </c>
      <c r="D30" s="578">
        <v>100</v>
      </c>
    </row>
    <row r="31" spans="1:11" ht="14.25" thickBot="1" thickTop="1">
      <c r="A31" s="686" t="s">
        <v>271</v>
      </c>
      <c r="B31" s="1574" t="s">
        <v>285</v>
      </c>
      <c r="C31" s="1575"/>
      <c r="D31" s="1575"/>
      <c r="E31" s="1575"/>
      <c r="F31" s="1575"/>
      <c r="G31" s="1575"/>
      <c r="H31" s="1575"/>
      <c r="I31" s="1575"/>
      <c r="J31" s="1575"/>
      <c r="K31" s="1576"/>
    </row>
    <row r="32" spans="1:11" ht="25.5" customHeight="1" thickBot="1">
      <c r="A32" s="687" t="s">
        <v>272</v>
      </c>
      <c r="B32" s="1577" t="s">
        <v>289</v>
      </c>
      <c r="C32" s="1578"/>
      <c r="D32" s="1578"/>
      <c r="E32" s="1578"/>
      <c r="F32" s="1578"/>
      <c r="G32" s="1578"/>
      <c r="H32" s="1578"/>
      <c r="I32" s="1578"/>
      <c r="J32" s="1578"/>
      <c r="K32" s="1579"/>
    </row>
    <row r="33" spans="1:11" ht="26.25" thickBot="1">
      <c r="A33" s="582" t="s">
        <v>273</v>
      </c>
      <c r="B33" s="1569" t="s">
        <v>274</v>
      </c>
      <c r="C33" s="1570"/>
      <c r="D33" s="1571" t="s">
        <v>290</v>
      </c>
      <c r="E33" s="1572"/>
      <c r="F33" s="1572"/>
      <c r="G33" s="1572"/>
      <c r="H33" s="1572"/>
      <c r="I33" s="1572"/>
      <c r="J33" s="1572"/>
      <c r="K33" s="1573"/>
    </row>
    <row r="34" spans="1:4" ht="26.25" thickBot="1">
      <c r="A34" s="688" t="s">
        <v>275</v>
      </c>
      <c r="B34" s="871" t="s">
        <v>276</v>
      </c>
      <c r="C34" s="689" t="s">
        <v>277</v>
      </c>
      <c r="D34" s="689" t="s">
        <v>278</v>
      </c>
    </row>
    <row r="35" spans="1:4" ht="26.25" thickBot="1">
      <c r="A35" s="688" t="s">
        <v>279</v>
      </c>
      <c r="B35" s="692">
        <v>1</v>
      </c>
      <c r="C35" s="692">
        <v>1</v>
      </c>
      <c r="D35" s="692">
        <v>1</v>
      </c>
    </row>
    <row r="36" spans="1:4" ht="26.25" thickBot="1">
      <c r="A36" s="693" t="s">
        <v>280</v>
      </c>
      <c r="B36" s="694"/>
      <c r="C36" s="694"/>
      <c r="D36" s="694"/>
    </row>
    <row r="37" ht="13.5" thickTop="1"/>
    <row r="38" spans="1:2" ht="16.5" thickBot="1">
      <c r="A38" s="570" t="s">
        <v>353</v>
      </c>
      <c r="B38" s="696"/>
    </row>
    <row r="39" spans="1:7" ht="18" thickBot="1" thickTop="1">
      <c r="A39" s="698" t="s">
        <v>269</v>
      </c>
      <c r="B39" s="699">
        <v>2009</v>
      </c>
      <c r="C39" s="699">
        <v>2010</v>
      </c>
      <c r="D39" s="700">
        <v>2011</v>
      </c>
      <c r="G39" s="696" t="s">
        <v>291</v>
      </c>
    </row>
    <row r="40" spans="1:7" ht="27.75">
      <c r="A40" s="703" t="s">
        <v>310</v>
      </c>
      <c r="B40" s="684">
        <v>3.32</v>
      </c>
      <c r="C40" s="683">
        <v>3.32</v>
      </c>
      <c r="D40" s="685">
        <v>3.32</v>
      </c>
      <c r="G40" s="696" t="s">
        <v>359</v>
      </c>
    </row>
    <row r="41" spans="1:7" ht="17.25" thickBot="1">
      <c r="A41" s="704" t="s">
        <v>288</v>
      </c>
      <c r="B41" s="577"/>
      <c r="C41" s="576"/>
      <c r="D41" s="578"/>
      <c r="G41" s="696" t="s">
        <v>308</v>
      </c>
    </row>
    <row r="42" spans="1:7" ht="28.5" thickTop="1">
      <c r="A42" s="703" t="s">
        <v>310</v>
      </c>
      <c r="B42" s="684"/>
      <c r="C42" s="683"/>
      <c r="D42" s="685"/>
      <c r="G42" s="696" t="s">
        <v>309</v>
      </c>
    </row>
    <row r="43" spans="1:4" ht="17.25" thickBot="1">
      <c r="A43" s="575" t="s">
        <v>306</v>
      </c>
      <c r="B43" s="577">
        <v>100</v>
      </c>
      <c r="C43" s="576">
        <v>100</v>
      </c>
      <c r="D43" s="578">
        <v>100</v>
      </c>
    </row>
    <row r="44" ht="18" thickBot="1" thickTop="1">
      <c r="A44" s="579"/>
    </row>
    <row r="45" spans="1:11" ht="14.25" thickBot="1" thickTop="1">
      <c r="A45" s="686" t="s">
        <v>297</v>
      </c>
      <c r="B45" s="1574" t="s">
        <v>304</v>
      </c>
      <c r="C45" s="1575"/>
      <c r="D45" s="1575"/>
      <c r="E45" s="1575"/>
      <c r="F45" s="1575"/>
      <c r="G45" s="1575"/>
      <c r="H45" s="1575"/>
      <c r="I45" s="1575"/>
      <c r="J45" s="1575"/>
      <c r="K45" s="1576"/>
    </row>
    <row r="46" spans="1:11" ht="25.5" customHeight="1" thickBot="1">
      <c r="A46" s="687" t="s">
        <v>272</v>
      </c>
      <c r="B46" s="1577" t="s">
        <v>303</v>
      </c>
      <c r="C46" s="1578"/>
      <c r="D46" s="1578"/>
      <c r="E46" s="1578"/>
      <c r="F46" s="1578"/>
      <c r="G46" s="1578"/>
      <c r="H46" s="1578"/>
      <c r="I46" s="1578"/>
      <c r="J46" s="1578"/>
      <c r="K46" s="1579"/>
    </row>
    <row r="47" spans="1:11" ht="26.25" thickBot="1">
      <c r="A47" s="582" t="s">
        <v>273</v>
      </c>
      <c r="B47" s="1569" t="s">
        <v>274</v>
      </c>
      <c r="C47" s="1570"/>
      <c r="D47" s="1571" t="s">
        <v>305</v>
      </c>
      <c r="E47" s="1572"/>
      <c r="F47" s="1572"/>
      <c r="G47" s="1572"/>
      <c r="H47" s="1572"/>
      <c r="I47" s="1572"/>
      <c r="J47" s="1572"/>
      <c r="K47" s="1573"/>
    </row>
    <row r="48" spans="1:5" ht="27.75" thickBot="1">
      <c r="A48" s="688" t="s">
        <v>275</v>
      </c>
      <c r="B48" s="690" t="s">
        <v>276</v>
      </c>
      <c r="C48" s="689" t="s">
        <v>277</v>
      </c>
      <c r="D48" s="689" t="s">
        <v>278</v>
      </c>
      <c r="E48" s="691"/>
    </row>
    <row r="49" spans="1:5" ht="26.25" thickBot="1">
      <c r="A49" s="688" t="s">
        <v>279</v>
      </c>
      <c r="B49" s="689">
        <v>5</v>
      </c>
      <c r="C49" s="689">
        <v>5</v>
      </c>
      <c r="D49" s="689">
        <v>5</v>
      </c>
      <c r="E49" s="691"/>
    </row>
    <row r="50" spans="1:5" ht="26.25" thickBot="1">
      <c r="A50" s="693" t="s">
        <v>298</v>
      </c>
      <c r="B50" s="694"/>
      <c r="C50" s="694"/>
      <c r="D50" s="694"/>
      <c r="E50" s="695"/>
    </row>
    <row r="51" ht="17.25" thickTop="1">
      <c r="A51" s="579"/>
    </row>
    <row r="52" spans="1:2" ht="16.5" thickBot="1">
      <c r="A52" s="570" t="s">
        <v>354</v>
      </c>
      <c r="B52" s="696"/>
    </row>
    <row r="53" spans="1:7" ht="18" thickBot="1" thickTop="1">
      <c r="A53" s="698" t="s">
        <v>269</v>
      </c>
      <c r="B53" s="699">
        <v>2009</v>
      </c>
      <c r="C53" s="699">
        <v>2010</v>
      </c>
      <c r="D53" s="700">
        <v>2011</v>
      </c>
      <c r="G53" s="696" t="s">
        <v>291</v>
      </c>
    </row>
    <row r="54" spans="1:7" ht="27.75">
      <c r="A54" s="703" t="s">
        <v>310</v>
      </c>
      <c r="B54" s="684">
        <v>6.64</v>
      </c>
      <c r="C54" s="683">
        <v>6.64</v>
      </c>
      <c r="D54" s="685">
        <v>6.64</v>
      </c>
      <c r="G54" s="696" t="s">
        <v>360</v>
      </c>
    </row>
    <row r="55" spans="1:7" ht="17.25" thickBot="1">
      <c r="A55" s="704" t="s">
        <v>288</v>
      </c>
      <c r="B55" s="577"/>
      <c r="C55" s="576"/>
      <c r="D55" s="578"/>
      <c r="G55" s="696" t="s">
        <v>313</v>
      </c>
    </row>
    <row r="56" spans="1:7" ht="28.5" thickTop="1">
      <c r="A56" s="703" t="s">
        <v>310</v>
      </c>
      <c r="B56" s="684"/>
      <c r="C56" s="683"/>
      <c r="D56" s="685"/>
      <c r="G56" s="696" t="s">
        <v>314</v>
      </c>
    </row>
    <row r="57" spans="1:7" ht="17.25" thickBot="1">
      <c r="A57" s="575" t="s">
        <v>306</v>
      </c>
      <c r="B57" s="577">
        <v>200</v>
      </c>
      <c r="C57" s="576">
        <v>200</v>
      </c>
      <c r="D57" s="578">
        <v>200</v>
      </c>
      <c r="G57" s="696" t="s">
        <v>315</v>
      </c>
    </row>
    <row r="58" ht="18" thickBot="1" thickTop="1">
      <c r="A58" s="579"/>
    </row>
    <row r="59" spans="1:11" ht="14.25" thickBot="1" thickTop="1">
      <c r="A59" s="686" t="s">
        <v>297</v>
      </c>
      <c r="B59" s="1574" t="s">
        <v>304</v>
      </c>
      <c r="C59" s="1575"/>
      <c r="D59" s="1575"/>
      <c r="E59" s="1575"/>
      <c r="F59" s="1575"/>
      <c r="G59" s="1575"/>
      <c r="H59" s="1575"/>
      <c r="I59" s="1575"/>
      <c r="J59" s="1575"/>
      <c r="K59" s="1576"/>
    </row>
    <row r="60" spans="1:11" ht="13.5" thickBot="1">
      <c r="A60" s="687" t="s">
        <v>272</v>
      </c>
      <c r="B60" s="1577" t="s">
        <v>311</v>
      </c>
      <c r="C60" s="1578"/>
      <c r="D60" s="1578"/>
      <c r="E60" s="1578"/>
      <c r="F60" s="1578"/>
      <c r="G60" s="1578"/>
      <c r="H60" s="1578"/>
      <c r="I60" s="1578"/>
      <c r="J60" s="1578"/>
      <c r="K60" s="1579"/>
    </row>
    <row r="61" spans="1:11" ht="26.25" thickBot="1">
      <c r="A61" s="582" t="s">
        <v>273</v>
      </c>
      <c r="B61" s="1569" t="s">
        <v>274</v>
      </c>
      <c r="C61" s="1570"/>
      <c r="D61" s="1571" t="s">
        <v>312</v>
      </c>
      <c r="E61" s="1572"/>
      <c r="F61" s="1572"/>
      <c r="G61" s="1572"/>
      <c r="H61" s="1572"/>
      <c r="I61" s="1572"/>
      <c r="J61" s="1572"/>
      <c r="K61" s="1573"/>
    </row>
    <row r="62" spans="1:5" ht="27.75" thickBot="1">
      <c r="A62" s="688" t="s">
        <v>275</v>
      </c>
      <c r="B62" s="690" t="s">
        <v>276</v>
      </c>
      <c r="C62" s="689" t="s">
        <v>277</v>
      </c>
      <c r="D62" s="689" t="s">
        <v>278</v>
      </c>
      <c r="E62" s="691"/>
    </row>
    <row r="63" spans="1:5" ht="26.25" thickBot="1">
      <c r="A63" s="688" t="s">
        <v>279</v>
      </c>
      <c r="B63" s="689">
        <v>5</v>
      </c>
      <c r="C63" s="689">
        <v>5</v>
      </c>
      <c r="D63" s="689">
        <v>5</v>
      </c>
      <c r="E63" s="691"/>
    </row>
    <row r="64" spans="1:5" ht="26.25" thickBot="1">
      <c r="A64" s="693" t="s">
        <v>298</v>
      </c>
      <c r="B64" s="694"/>
      <c r="C64" s="694"/>
      <c r="D64" s="694"/>
      <c r="E64" s="695"/>
    </row>
    <row r="65" ht="13.5" thickTop="1"/>
    <row r="67" spans="1:2" ht="16.5" thickBot="1">
      <c r="A67" s="570" t="s">
        <v>355</v>
      </c>
      <c r="B67" s="696"/>
    </row>
    <row r="68" spans="1:7" ht="18" thickBot="1" thickTop="1">
      <c r="A68" s="698" t="s">
        <v>269</v>
      </c>
      <c r="B68" s="699">
        <v>2009</v>
      </c>
      <c r="C68" s="699">
        <v>2010</v>
      </c>
      <c r="D68" s="700">
        <v>2011</v>
      </c>
      <c r="G68" s="696" t="s">
        <v>291</v>
      </c>
    </row>
    <row r="69" spans="1:7" ht="27.75">
      <c r="A69" s="703" t="s">
        <v>310</v>
      </c>
      <c r="B69" s="684">
        <v>3.85</v>
      </c>
      <c r="C69" s="683">
        <v>3.85</v>
      </c>
      <c r="D69" s="685">
        <v>3.85</v>
      </c>
      <c r="G69" s="696" t="s">
        <v>361</v>
      </c>
    </row>
    <row r="70" spans="1:7" ht="17.25" thickBot="1">
      <c r="A70" s="704" t="s">
        <v>288</v>
      </c>
      <c r="B70" s="577"/>
      <c r="C70" s="576"/>
      <c r="D70" s="578"/>
      <c r="G70" s="696" t="s">
        <v>316</v>
      </c>
    </row>
    <row r="71" spans="1:7" ht="28.5" thickTop="1">
      <c r="A71" s="703" t="s">
        <v>310</v>
      </c>
      <c r="B71" s="684"/>
      <c r="C71" s="683"/>
      <c r="D71" s="685"/>
      <c r="G71" s="696" t="s">
        <v>317</v>
      </c>
    </row>
    <row r="72" spans="1:7" ht="17.25" thickBot="1">
      <c r="A72" s="575" t="s">
        <v>306</v>
      </c>
      <c r="B72" s="577">
        <v>116</v>
      </c>
      <c r="C72" s="576">
        <v>116</v>
      </c>
      <c r="D72" s="578">
        <v>116</v>
      </c>
      <c r="G72" s="696" t="s">
        <v>318</v>
      </c>
    </row>
    <row r="73" ht="18" thickBot="1" thickTop="1">
      <c r="A73" s="579"/>
    </row>
    <row r="74" spans="1:11" ht="14.25" thickBot="1" thickTop="1">
      <c r="A74" s="686" t="s">
        <v>297</v>
      </c>
      <c r="B74" s="1574" t="s">
        <v>304</v>
      </c>
      <c r="C74" s="1575"/>
      <c r="D74" s="1575"/>
      <c r="E74" s="1575"/>
      <c r="F74" s="1575"/>
      <c r="G74" s="1575"/>
      <c r="H74" s="1575"/>
      <c r="I74" s="1575"/>
      <c r="J74" s="1575"/>
      <c r="K74" s="1576"/>
    </row>
    <row r="75" spans="1:11" ht="13.5" thickBot="1">
      <c r="A75" s="687" t="s">
        <v>272</v>
      </c>
      <c r="B75" s="1577" t="s">
        <v>311</v>
      </c>
      <c r="C75" s="1578"/>
      <c r="D75" s="1578"/>
      <c r="E75" s="1578"/>
      <c r="F75" s="1578"/>
      <c r="G75" s="1578"/>
      <c r="H75" s="1578"/>
      <c r="I75" s="1578"/>
      <c r="J75" s="1578"/>
      <c r="K75" s="1579"/>
    </row>
    <row r="76" spans="1:11" ht="39" customHeight="1" thickBot="1">
      <c r="A76" s="582" t="s">
        <v>273</v>
      </c>
      <c r="B76" s="1569" t="s">
        <v>274</v>
      </c>
      <c r="C76" s="1570"/>
      <c r="D76" s="1571" t="s">
        <v>319</v>
      </c>
      <c r="E76" s="1572"/>
      <c r="F76" s="1572"/>
      <c r="G76" s="1572"/>
      <c r="H76" s="1572"/>
      <c r="I76" s="1572"/>
      <c r="J76" s="1572"/>
      <c r="K76" s="1573"/>
    </row>
    <row r="77" spans="1:5" ht="27.75" thickBot="1">
      <c r="A77" s="688" t="s">
        <v>275</v>
      </c>
      <c r="B77" s="690" t="s">
        <v>276</v>
      </c>
      <c r="C77" s="689" t="s">
        <v>277</v>
      </c>
      <c r="D77" s="689" t="s">
        <v>278</v>
      </c>
      <c r="E77" s="691"/>
    </row>
    <row r="78" spans="1:5" ht="26.25" thickBot="1">
      <c r="A78" s="688" t="s">
        <v>279</v>
      </c>
      <c r="B78" s="692">
        <v>0.9</v>
      </c>
      <c r="C78" s="692">
        <v>0.95</v>
      </c>
      <c r="D78" s="692">
        <v>1</v>
      </c>
      <c r="E78" s="691"/>
    </row>
    <row r="79" spans="1:5" ht="26.25" thickBot="1">
      <c r="A79" s="693" t="s">
        <v>298</v>
      </c>
      <c r="B79" s="694"/>
      <c r="C79" s="694"/>
      <c r="D79" s="694"/>
      <c r="E79" s="695"/>
    </row>
    <row r="80" spans="1:5" ht="15.75" thickTop="1">
      <c r="A80" s="701"/>
      <c r="B80" s="701"/>
      <c r="C80" s="701"/>
      <c r="D80" s="701"/>
      <c r="E80" s="701"/>
    </row>
    <row r="83" spans="1:2" ht="16.5" thickBot="1">
      <c r="A83" s="570" t="s">
        <v>356</v>
      </c>
      <c r="B83" s="696"/>
    </row>
    <row r="84" spans="1:7" ht="18" thickBot="1" thickTop="1">
      <c r="A84" s="698" t="s">
        <v>269</v>
      </c>
      <c r="B84" s="699">
        <v>2009</v>
      </c>
      <c r="C84" s="699">
        <v>2010</v>
      </c>
      <c r="D84" s="700">
        <v>2011</v>
      </c>
      <c r="G84" s="696" t="s">
        <v>291</v>
      </c>
    </row>
    <row r="85" spans="1:7" ht="27.75">
      <c r="A85" s="703" t="s">
        <v>310</v>
      </c>
      <c r="B85" s="684">
        <v>0.66</v>
      </c>
      <c r="C85" s="683">
        <v>0.66</v>
      </c>
      <c r="D85" s="685">
        <v>0.66</v>
      </c>
      <c r="G85" s="696" t="s">
        <v>362</v>
      </c>
    </row>
    <row r="86" spans="1:7" ht="17.25" thickBot="1">
      <c r="A86" s="704" t="s">
        <v>288</v>
      </c>
      <c r="B86" s="577"/>
      <c r="C86" s="576"/>
      <c r="D86" s="578"/>
      <c r="G86" s="696" t="s">
        <v>320</v>
      </c>
    </row>
    <row r="87" spans="1:7" ht="28.5" thickTop="1">
      <c r="A87" s="703" t="s">
        <v>310</v>
      </c>
      <c r="B87" s="684"/>
      <c r="C87" s="683"/>
      <c r="D87" s="685"/>
      <c r="G87" s="696"/>
    </row>
    <row r="88" spans="1:7" ht="17.25" thickBot="1">
      <c r="A88" s="575" t="s">
        <v>306</v>
      </c>
      <c r="B88" s="577">
        <v>20</v>
      </c>
      <c r="C88" s="576">
        <v>20</v>
      </c>
      <c r="D88" s="578">
        <v>20</v>
      </c>
      <c r="G88" s="696"/>
    </row>
    <row r="89" ht="18" thickBot="1" thickTop="1">
      <c r="A89" s="579"/>
    </row>
    <row r="90" spans="1:11" ht="14.25" thickBot="1" thickTop="1">
      <c r="A90" s="686" t="s">
        <v>297</v>
      </c>
      <c r="B90" s="1574" t="s">
        <v>321</v>
      </c>
      <c r="C90" s="1575"/>
      <c r="D90" s="1575"/>
      <c r="E90" s="1575"/>
      <c r="F90" s="1575"/>
      <c r="G90" s="1575"/>
      <c r="H90" s="1575"/>
      <c r="I90" s="1575"/>
      <c r="J90" s="1575"/>
      <c r="K90" s="1576"/>
    </row>
    <row r="91" spans="1:11" ht="13.5" thickBot="1">
      <c r="A91" s="687" t="s">
        <v>272</v>
      </c>
      <c r="B91" s="1577" t="s">
        <v>311</v>
      </c>
      <c r="C91" s="1578"/>
      <c r="D91" s="1578"/>
      <c r="E91" s="1578"/>
      <c r="F91" s="1578"/>
      <c r="G91" s="1578"/>
      <c r="H91" s="1578"/>
      <c r="I91" s="1578"/>
      <c r="J91" s="1578"/>
      <c r="K91" s="1579"/>
    </row>
    <row r="92" spans="1:11" ht="36.75" customHeight="1" thickBot="1">
      <c r="A92" s="582" t="s">
        <v>273</v>
      </c>
      <c r="B92" s="1569" t="s">
        <v>274</v>
      </c>
      <c r="C92" s="1570"/>
      <c r="D92" s="1571" t="s">
        <v>319</v>
      </c>
      <c r="E92" s="1572"/>
      <c r="F92" s="1572"/>
      <c r="G92" s="1572"/>
      <c r="H92" s="1572"/>
      <c r="I92" s="1572"/>
      <c r="J92" s="1572"/>
      <c r="K92" s="1573"/>
    </row>
    <row r="93" spans="1:5" ht="27.75" thickBot="1">
      <c r="A93" s="688" t="s">
        <v>275</v>
      </c>
      <c r="B93" s="690" t="s">
        <v>276</v>
      </c>
      <c r="C93" s="689" t="s">
        <v>277</v>
      </c>
      <c r="D93" s="689" t="s">
        <v>278</v>
      </c>
      <c r="E93" s="691"/>
    </row>
    <row r="94" spans="1:5" ht="26.25" thickBot="1">
      <c r="A94" s="688" t="s">
        <v>279</v>
      </c>
      <c r="B94" s="692">
        <v>1</v>
      </c>
      <c r="C94" s="692">
        <v>1</v>
      </c>
      <c r="D94" s="692">
        <v>1</v>
      </c>
      <c r="E94" s="691"/>
    </row>
    <row r="95" spans="1:5" ht="26.25" thickBot="1">
      <c r="A95" s="693" t="s">
        <v>298</v>
      </c>
      <c r="B95" s="694"/>
      <c r="C95" s="694"/>
      <c r="D95" s="694"/>
      <c r="E95" s="695"/>
    </row>
    <row r="96" spans="1:5" ht="15.75" thickTop="1">
      <c r="A96" s="701"/>
      <c r="B96" s="701"/>
      <c r="C96" s="701"/>
      <c r="D96" s="701"/>
      <c r="E96" s="701"/>
    </row>
  </sheetData>
  <sheetProtection/>
  <mergeCells count="32">
    <mergeCell ref="B90:K90"/>
    <mergeCell ref="B91:K91"/>
    <mergeCell ref="B92:C92"/>
    <mergeCell ref="D92:K92"/>
    <mergeCell ref="B61:C61"/>
    <mergeCell ref="D61:K61"/>
    <mergeCell ref="B74:K74"/>
    <mergeCell ref="B75:K75"/>
    <mergeCell ref="B76:C76"/>
    <mergeCell ref="D76:K76"/>
    <mergeCell ref="B45:K45"/>
    <mergeCell ref="B46:K46"/>
    <mergeCell ref="B47:C47"/>
    <mergeCell ref="D47:K47"/>
    <mergeCell ref="B59:K59"/>
    <mergeCell ref="B60:K60"/>
    <mergeCell ref="B19:C19"/>
    <mergeCell ref="D19:K19"/>
    <mergeCell ref="B31:K31"/>
    <mergeCell ref="B32:K32"/>
    <mergeCell ref="B33:C33"/>
    <mergeCell ref="D33:K33"/>
    <mergeCell ref="B8:B9"/>
    <mergeCell ref="C8:C9"/>
    <mergeCell ref="D8:D9"/>
    <mergeCell ref="B13:K13"/>
    <mergeCell ref="B14:K14"/>
    <mergeCell ref="B27:B28"/>
    <mergeCell ref="C27:C28"/>
    <mergeCell ref="D27:D28"/>
    <mergeCell ref="B15:C15"/>
    <mergeCell ref="D15:K1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2"/>
  <sheetViews>
    <sheetView zoomScale="88" zoomScaleNormal="88" zoomScalePageLayoutView="0" workbookViewId="0" topLeftCell="I33">
      <selection activeCell="B2" sqref="B2:AE52"/>
    </sheetView>
  </sheetViews>
  <sheetFormatPr defaultColWidth="9.140625" defaultRowHeight="12.75"/>
  <cols>
    <col min="1" max="1" width="1.57421875" style="0" customWidth="1"/>
    <col min="2" max="2" width="2.7109375" style="34" customWidth="1"/>
    <col min="3" max="3" width="3.7109375" style="33" customWidth="1"/>
    <col min="4" max="4" width="7.28125" style="0" customWidth="1"/>
    <col min="5" max="5" width="2.28125" style="0" customWidth="1"/>
    <col min="6" max="6" width="36.140625" style="0" customWidth="1"/>
    <col min="7" max="7" width="4.421875" style="0" customWidth="1"/>
    <col min="8" max="8" width="7.28125" style="0" bestFit="1" customWidth="1"/>
    <col min="9" max="9" width="6.421875" style="0" customWidth="1"/>
    <col min="10" max="10" width="8.421875" style="0" bestFit="1" customWidth="1"/>
    <col min="11" max="11" width="5.140625" style="0" customWidth="1"/>
    <col min="12" max="12" width="8.421875" style="0" bestFit="1" customWidth="1"/>
    <col min="13" max="13" width="3.57421875" style="314" bestFit="1" customWidth="1"/>
    <col min="14" max="14" width="7.28125" style="0" bestFit="1" customWidth="1"/>
    <col min="15" max="15" width="3.57421875" style="0" bestFit="1" customWidth="1"/>
    <col min="16" max="16" width="4.57421875" style="0" customWidth="1"/>
    <col min="17" max="18" width="7.28125" style="0" customWidth="1"/>
    <col min="19" max="19" width="1.1484375" style="314" customWidth="1"/>
    <col min="20" max="20" width="5.8515625" style="0" bestFit="1" customWidth="1"/>
    <col min="21" max="21" width="7.28125" style="0" bestFit="1" customWidth="1"/>
    <col min="22" max="22" width="5.8515625" style="0" bestFit="1" customWidth="1"/>
    <col min="23" max="23" width="7.28125" style="0" bestFit="1" customWidth="1"/>
    <col min="24" max="24" width="5.8515625" style="0" bestFit="1" customWidth="1"/>
    <col min="25" max="25" width="7.28125" style="0" bestFit="1" customWidth="1"/>
    <col min="26" max="26" width="5.8515625" style="0" bestFit="1" customWidth="1"/>
    <col min="27" max="27" width="7.28125" style="0" bestFit="1" customWidth="1"/>
    <col min="28" max="28" width="5.8515625" style="0" bestFit="1" customWidth="1"/>
    <col min="30" max="30" width="9.8515625" style="0" customWidth="1"/>
    <col min="31" max="31" width="9.57421875" style="0" bestFit="1" customWidth="1"/>
  </cols>
  <sheetData>
    <row r="1" spans="12:20" ht="15" customHeight="1">
      <c r="L1" s="533"/>
      <c r="T1" s="87"/>
    </row>
    <row r="2" spans="3:20" ht="18.75">
      <c r="C2" s="538" t="s">
        <v>203</v>
      </c>
      <c r="T2" s="87"/>
    </row>
    <row r="3" ht="13.5" thickBot="1"/>
    <row r="4" spans="2:31" ht="13.5" customHeight="1">
      <c r="B4" s="1580" t="s">
        <v>264</v>
      </c>
      <c r="C4" s="1580"/>
      <c r="D4" s="1580"/>
      <c r="E4" s="1580"/>
      <c r="F4" s="1580"/>
      <c r="G4" s="1580"/>
      <c r="H4" s="1580"/>
      <c r="I4" s="1580"/>
      <c r="J4" s="1580"/>
      <c r="K4" s="1580"/>
      <c r="L4" s="1580"/>
      <c r="M4" s="706"/>
      <c r="N4" s="628"/>
      <c r="O4" s="628"/>
      <c r="P4" s="628"/>
      <c r="Q4" s="628"/>
      <c r="R4" s="629"/>
      <c r="S4" s="408"/>
      <c r="T4" s="412"/>
      <c r="U4" s="410"/>
      <c r="V4" s="410"/>
      <c r="W4" s="410"/>
      <c r="X4" s="410"/>
      <c r="Y4" s="410"/>
      <c r="Z4" s="410"/>
      <c r="AA4" s="410"/>
      <c r="AB4" s="410"/>
      <c r="AC4" s="491"/>
      <c r="AD4" s="1042" t="s">
        <v>41</v>
      </c>
      <c r="AE4" s="1042" t="s">
        <v>41</v>
      </c>
    </row>
    <row r="5" spans="2:31" ht="18.75" customHeight="1" thickBot="1">
      <c r="B5" s="707"/>
      <c r="C5" s="708"/>
      <c r="D5" s="709"/>
      <c r="E5" s="710"/>
      <c r="F5" s="711"/>
      <c r="G5" s="1581" t="s">
        <v>40</v>
      </c>
      <c r="H5" s="1581"/>
      <c r="I5" s="1581"/>
      <c r="J5" s="1581"/>
      <c r="K5" s="1581"/>
      <c r="L5" s="1581"/>
      <c r="M5" s="712"/>
      <c r="N5" s="632"/>
      <c r="O5" s="632"/>
      <c r="P5" s="632"/>
      <c r="Q5" s="632"/>
      <c r="R5" s="633"/>
      <c r="S5" s="408"/>
      <c r="T5" s="1527" t="s">
        <v>39</v>
      </c>
      <c r="U5" s="1528"/>
      <c r="V5" s="1528"/>
      <c r="W5" s="1528"/>
      <c r="X5" s="1528"/>
      <c r="Y5" s="1528"/>
      <c r="Z5" s="1528"/>
      <c r="AA5" s="1528"/>
      <c r="AB5" s="1528"/>
      <c r="AC5" s="1529"/>
      <c r="AD5" s="505" t="s">
        <v>120</v>
      </c>
      <c r="AE5" s="505" t="s">
        <v>120</v>
      </c>
    </row>
    <row r="6" spans="2:31" ht="17.25" customHeight="1">
      <c r="B6" s="267"/>
      <c r="C6" s="268" t="s">
        <v>185</v>
      </c>
      <c r="D6" s="269" t="s">
        <v>37</v>
      </c>
      <c r="E6" s="327"/>
      <c r="F6" s="271" t="s">
        <v>30</v>
      </c>
      <c r="G6" s="1530">
        <v>610</v>
      </c>
      <c r="H6" s="548"/>
      <c r="I6" s="1518">
        <v>620</v>
      </c>
      <c r="J6" s="546"/>
      <c r="K6" s="1518">
        <v>630</v>
      </c>
      <c r="L6" s="546"/>
      <c r="M6" s="1518">
        <v>640</v>
      </c>
      <c r="N6" s="546"/>
      <c r="O6" s="1518">
        <v>650</v>
      </c>
      <c r="P6" s="552"/>
      <c r="Q6" s="1532" t="s">
        <v>28</v>
      </c>
      <c r="R6" s="1532" t="s">
        <v>28</v>
      </c>
      <c r="S6" s="1516">
        <v>711</v>
      </c>
      <c r="T6" s="550">
        <v>711</v>
      </c>
      <c r="U6" s="548"/>
      <c r="V6" s="740">
        <v>713</v>
      </c>
      <c r="W6" s="546"/>
      <c r="X6" s="740">
        <v>716</v>
      </c>
      <c r="Y6" s="546"/>
      <c r="Z6" s="742">
        <v>717</v>
      </c>
      <c r="AA6" s="624"/>
      <c r="AB6" s="743" t="s">
        <v>28</v>
      </c>
      <c r="AC6" s="544" t="s">
        <v>28</v>
      </c>
      <c r="AD6" s="732">
        <v>2009</v>
      </c>
      <c r="AE6" s="1044">
        <v>2009</v>
      </c>
    </row>
    <row r="7" spans="2:31" ht="3" customHeight="1" thickBot="1">
      <c r="B7" s="272"/>
      <c r="C7" s="268" t="s">
        <v>186</v>
      </c>
      <c r="D7" s="269" t="s">
        <v>184</v>
      </c>
      <c r="E7" s="328"/>
      <c r="F7" s="276"/>
      <c r="G7" s="1531"/>
      <c r="H7" s="549"/>
      <c r="I7" s="1519"/>
      <c r="J7" s="547"/>
      <c r="K7" s="1519"/>
      <c r="L7" s="547"/>
      <c r="M7" s="1519"/>
      <c r="N7" s="547"/>
      <c r="O7" s="1519"/>
      <c r="P7" s="553"/>
      <c r="Q7" s="1533"/>
      <c r="R7" s="1533"/>
      <c r="S7" s="1517"/>
      <c r="T7" s="551"/>
      <c r="U7" s="549"/>
      <c r="V7" s="741"/>
      <c r="W7" s="547"/>
      <c r="X7" s="741"/>
      <c r="Y7" s="547"/>
      <c r="Z7" s="741"/>
      <c r="AA7" s="553"/>
      <c r="AB7" s="744"/>
      <c r="AC7" s="545"/>
      <c r="AD7" s="506" t="s">
        <v>118</v>
      </c>
      <c r="AE7" s="506" t="s">
        <v>118</v>
      </c>
    </row>
    <row r="8" spans="2:31" ht="16.5" thickBot="1" thickTop="1">
      <c r="B8" s="168">
        <v>1</v>
      </c>
      <c r="C8" s="351" t="s">
        <v>9</v>
      </c>
      <c r="D8" s="220"/>
      <c r="E8" s="221"/>
      <c r="F8" s="222"/>
      <c r="G8" s="425">
        <f>G9+G15</f>
        <v>0</v>
      </c>
      <c r="H8" s="639">
        <f>G8/30.126</f>
        <v>0</v>
      </c>
      <c r="I8" s="425">
        <f>I9+I15</f>
        <v>0</v>
      </c>
      <c r="J8" s="639">
        <f>I8/30.126</f>
        <v>0</v>
      </c>
      <c r="K8" s="425">
        <f>K9+K15</f>
        <v>112</v>
      </c>
      <c r="L8" s="639">
        <f aca="true" t="shared" si="0" ref="L8:L14">K8/30.126</f>
        <v>3.7177189138949744</v>
      </c>
      <c r="M8" s="425">
        <f>M9+M15+M19</f>
        <v>0</v>
      </c>
      <c r="N8" s="639">
        <f>M8/30.126</f>
        <v>0</v>
      </c>
      <c r="O8" s="425">
        <f>O9+O15+O19</f>
        <v>0</v>
      </c>
      <c r="P8" s="639"/>
      <c r="Q8" s="713">
        <f>Q9+Q15+Q19+L23+L24</f>
        <v>112</v>
      </c>
      <c r="R8" s="715">
        <f aca="true" t="shared" si="1" ref="R8:R16">Q8/30.126</f>
        <v>3.7177189138949744</v>
      </c>
      <c r="S8" s="715">
        <f aca="true" t="shared" si="2" ref="S8:AC8">R8/30.126</f>
        <v>0.12340566002439668</v>
      </c>
      <c r="T8" s="750">
        <f t="shared" si="2"/>
        <v>0.004096317467449932</v>
      </c>
      <c r="U8" s="715">
        <f t="shared" si="2"/>
        <v>0.00013597282969693726</v>
      </c>
      <c r="V8" s="750">
        <f t="shared" si="2"/>
        <v>4.51347107803682E-06</v>
      </c>
      <c r="W8" s="715">
        <f t="shared" si="2"/>
        <v>1.4981979280478058E-07</v>
      </c>
      <c r="X8" s="750">
        <f t="shared" si="2"/>
        <v>4.973106048090705E-09</v>
      </c>
      <c r="Y8" s="715">
        <f t="shared" si="2"/>
        <v>1.6507687871243128E-10</v>
      </c>
      <c r="Z8" s="750">
        <f t="shared" si="2"/>
        <v>5.479548519963861E-12</v>
      </c>
      <c r="AA8" s="715">
        <f t="shared" si="2"/>
        <v>1.8188768903816837E-13</v>
      </c>
      <c r="AB8" s="736">
        <f t="shared" si="2"/>
        <v>6.037565194123626E-15</v>
      </c>
      <c r="AC8" s="715">
        <f t="shared" si="2"/>
        <v>2.0041044925060167E-16</v>
      </c>
      <c r="AD8" s="768">
        <f aca="true" t="shared" si="3" ref="AD8:AE12">Q8+AB8</f>
        <v>112</v>
      </c>
      <c r="AE8" s="715">
        <f t="shared" si="3"/>
        <v>3.7177189138949744</v>
      </c>
    </row>
    <row r="9" spans="2:31" ht="13.5" thickTop="1">
      <c r="B9" s="168">
        <f>B8+1</f>
        <v>2</v>
      </c>
      <c r="C9" s="277">
        <v>1</v>
      </c>
      <c r="D9" s="278" t="s">
        <v>323</v>
      </c>
      <c r="E9" s="279"/>
      <c r="F9" s="280"/>
      <c r="G9" s="282"/>
      <c r="H9" s="640"/>
      <c r="I9" s="284"/>
      <c r="J9" s="647"/>
      <c r="K9" s="284">
        <f>K10</f>
        <v>102</v>
      </c>
      <c r="L9" s="647">
        <f t="shared" si="0"/>
        <v>3.3857797251543515</v>
      </c>
      <c r="M9" s="284">
        <v>0</v>
      </c>
      <c r="N9" s="647"/>
      <c r="O9" s="284"/>
      <c r="P9" s="659"/>
      <c r="Q9" s="714">
        <f>G9+I9+K9+M9+O9</f>
        <v>102</v>
      </c>
      <c r="R9" s="664">
        <f t="shared" si="1"/>
        <v>3.3857797251543515</v>
      </c>
      <c r="S9" s="281">
        <f>S10</f>
        <v>0</v>
      </c>
      <c r="T9" s="751"/>
      <c r="U9" s="284">
        <f>U10</f>
        <v>0</v>
      </c>
      <c r="V9" s="759"/>
      <c r="W9" s="284">
        <f>W10</f>
        <v>0</v>
      </c>
      <c r="X9" s="759"/>
      <c r="Y9" s="284">
        <f>Y10</f>
        <v>0</v>
      </c>
      <c r="Z9" s="764"/>
      <c r="AA9" s="625"/>
      <c r="AB9" s="745">
        <f>SUM(S9:Y9)</f>
        <v>0</v>
      </c>
      <c r="AC9" s="672">
        <f>T9+V9+X9+Z9</f>
        <v>0</v>
      </c>
      <c r="AD9" s="769">
        <f t="shared" si="3"/>
        <v>102</v>
      </c>
      <c r="AE9" s="672">
        <f t="shared" si="3"/>
        <v>3.3857797251543515</v>
      </c>
    </row>
    <row r="10" spans="2:31" ht="12.75">
      <c r="B10" s="168">
        <f aca="true" t="shared" si="4" ref="B10:B16">B9+1</f>
        <v>3</v>
      </c>
      <c r="C10" s="166"/>
      <c r="D10" s="23" t="s">
        <v>1</v>
      </c>
      <c r="E10" s="174" t="s">
        <v>2</v>
      </c>
      <c r="F10" s="239"/>
      <c r="G10" s="187"/>
      <c r="H10" s="641"/>
      <c r="I10" s="188"/>
      <c r="J10" s="641"/>
      <c r="K10" s="198">
        <f>SUM(K11:K14)</f>
        <v>102</v>
      </c>
      <c r="L10" s="653">
        <f t="shared" si="0"/>
        <v>3.3857797251543515</v>
      </c>
      <c r="M10" s="188"/>
      <c r="N10" s="651"/>
      <c r="O10" s="188"/>
      <c r="P10" s="660"/>
      <c r="Q10" s="531">
        <f>G10+I10+K10+M10+O10</f>
        <v>102</v>
      </c>
      <c r="R10" s="665">
        <f t="shared" si="1"/>
        <v>3.3857797251543515</v>
      </c>
      <c r="S10" s="409"/>
      <c r="T10" s="752"/>
      <c r="U10" s="213"/>
      <c r="V10" s="760"/>
      <c r="W10" s="213"/>
      <c r="X10" s="760"/>
      <c r="Y10" s="212"/>
      <c r="Z10" s="760"/>
      <c r="AA10" s="213"/>
      <c r="AB10" s="746">
        <f>SUM(S10:Y10)</f>
        <v>0</v>
      </c>
      <c r="AC10" s="673">
        <f>AC11+AC12</f>
        <v>0</v>
      </c>
      <c r="AD10" s="765">
        <f t="shared" si="3"/>
        <v>102</v>
      </c>
      <c r="AE10" s="673">
        <f t="shared" si="3"/>
        <v>3.3857797251543515</v>
      </c>
    </row>
    <row r="11" spans="2:31" ht="12.75">
      <c r="B11" s="168">
        <f t="shared" si="4"/>
        <v>4</v>
      </c>
      <c r="C11" s="165"/>
      <c r="D11" s="20"/>
      <c r="E11" s="74" t="s">
        <v>31</v>
      </c>
      <c r="F11" s="176" t="s">
        <v>322</v>
      </c>
      <c r="G11" s="178"/>
      <c r="H11" s="642"/>
      <c r="I11" s="14"/>
      <c r="J11" s="648"/>
      <c r="K11" s="8">
        <v>20</v>
      </c>
      <c r="L11" s="654">
        <f t="shared" si="0"/>
        <v>0.6638783774812455</v>
      </c>
      <c r="M11" s="14"/>
      <c r="N11" s="648"/>
      <c r="O11" s="10"/>
      <c r="P11" s="661"/>
      <c r="Q11" s="11">
        <f>G11+I11+K11+M11</f>
        <v>20</v>
      </c>
      <c r="R11" s="666">
        <f t="shared" si="1"/>
        <v>0.6638783774812455</v>
      </c>
      <c r="S11" s="29"/>
      <c r="T11" s="753"/>
      <c r="U11" s="17"/>
      <c r="V11" s="761"/>
      <c r="W11" s="17"/>
      <c r="X11" s="761"/>
      <c r="Y11" s="16"/>
      <c r="Z11" s="761"/>
      <c r="AA11" s="17"/>
      <c r="AB11" s="747">
        <f>SUM(S11:Y11)</f>
        <v>0</v>
      </c>
      <c r="AC11" s="675">
        <f>T11+V11+X11+Z11</f>
        <v>0</v>
      </c>
      <c r="AD11" s="770">
        <f t="shared" si="3"/>
        <v>20</v>
      </c>
      <c r="AE11" s="674">
        <f t="shared" si="3"/>
        <v>0.6638783774812455</v>
      </c>
    </row>
    <row r="12" spans="2:31" ht="12.75">
      <c r="B12" s="168">
        <f t="shared" si="4"/>
        <v>5</v>
      </c>
      <c r="C12" s="165"/>
      <c r="D12" s="20"/>
      <c r="E12" s="74" t="s">
        <v>32</v>
      </c>
      <c r="F12" s="192" t="s">
        <v>243</v>
      </c>
      <c r="G12" s="178"/>
      <c r="H12" s="642"/>
      <c r="I12" s="14"/>
      <c r="J12" s="648"/>
      <c r="K12" s="8">
        <v>30</v>
      </c>
      <c r="L12" s="654">
        <f t="shared" si="0"/>
        <v>0.9958175662218681</v>
      </c>
      <c r="M12" s="14"/>
      <c r="N12" s="648"/>
      <c r="O12" s="10"/>
      <c r="P12" s="661"/>
      <c r="Q12" s="11">
        <f>G12+I12+K12+M12</f>
        <v>30</v>
      </c>
      <c r="R12" s="666">
        <f t="shared" si="1"/>
        <v>0.9958175662218681</v>
      </c>
      <c r="S12" s="29"/>
      <c r="T12" s="754"/>
      <c r="U12" s="11"/>
      <c r="V12" s="762"/>
      <c r="W12" s="11"/>
      <c r="X12" s="762"/>
      <c r="Y12" s="10"/>
      <c r="Z12" s="762"/>
      <c r="AA12" s="11"/>
      <c r="AB12" s="748">
        <f>SUM(S12:Y12)</f>
        <v>0</v>
      </c>
      <c r="AC12" s="675">
        <f>T12+V12+X12+Z12</f>
        <v>0</v>
      </c>
      <c r="AD12" s="770">
        <f t="shared" si="3"/>
        <v>30</v>
      </c>
      <c r="AE12" s="674">
        <f t="shared" si="3"/>
        <v>0.9958175662218681</v>
      </c>
    </row>
    <row r="13" spans="2:31" ht="12.75">
      <c r="B13" s="168">
        <f t="shared" si="4"/>
        <v>6</v>
      </c>
      <c r="C13" s="166"/>
      <c r="D13" s="19"/>
      <c r="E13" s="6" t="s">
        <v>33</v>
      </c>
      <c r="F13" s="179" t="s">
        <v>100</v>
      </c>
      <c r="G13" s="718"/>
      <c r="H13" s="719"/>
      <c r="I13" s="720"/>
      <c r="J13" s="719"/>
      <c r="K13" s="721">
        <v>50</v>
      </c>
      <c r="L13" s="733">
        <f t="shared" si="0"/>
        <v>1.6596959437031136</v>
      </c>
      <c r="M13" s="722"/>
      <c r="N13" s="723"/>
      <c r="O13" s="724"/>
      <c r="P13" s="725"/>
      <c r="Q13" s="726">
        <f>G13+I13+K13+M13+O13</f>
        <v>50</v>
      </c>
      <c r="R13" s="727">
        <f t="shared" si="1"/>
        <v>1.6596959437031136</v>
      </c>
      <c r="S13" s="728"/>
      <c r="T13" s="755"/>
      <c r="U13" s="729"/>
      <c r="V13" s="763"/>
      <c r="W13" s="729"/>
      <c r="X13" s="763"/>
      <c r="Y13" s="720"/>
      <c r="Z13" s="763"/>
      <c r="AA13" s="729"/>
      <c r="AB13" s="749">
        <f>SUM(S13:Y13)</f>
        <v>0</v>
      </c>
      <c r="AC13" s="731">
        <f>T13+V13+X13+Z13</f>
        <v>0</v>
      </c>
      <c r="AD13" s="771">
        <f>Q13+AB13</f>
        <v>50</v>
      </c>
      <c r="AE13" s="730">
        <f>AD13/30.126</f>
        <v>1.6596959437031136</v>
      </c>
    </row>
    <row r="14" spans="2:31" ht="12.75">
      <c r="B14" s="168">
        <f t="shared" si="4"/>
        <v>7</v>
      </c>
      <c r="C14" s="166"/>
      <c r="D14" s="20"/>
      <c r="E14" s="74" t="s">
        <v>34</v>
      </c>
      <c r="F14" s="175" t="s">
        <v>101</v>
      </c>
      <c r="G14" s="35"/>
      <c r="H14" s="649"/>
      <c r="I14" s="7"/>
      <c r="J14" s="10"/>
      <c r="K14" s="10">
        <v>2</v>
      </c>
      <c r="L14" s="733">
        <f t="shared" si="0"/>
        <v>0.06638783774812454</v>
      </c>
      <c r="M14" s="10"/>
      <c r="N14" s="35"/>
      <c r="O14" s="10"/>
      <c r="P14" s="10"/>
      <c r="Q14" s="726">
        <f>G14+I14+K14+M14+O14</f>
        <v>2</v>
      </c>
      <c r="R14" s="727">
        <f t="shared" si="1"/>
        <v>0.06638783774812454</v>
      </c>
      <c r="S14" s="228"/>
      <c r="T14" s="756">
        <f>L14+R14</f>
        <v>0.13277567549624908</v>
      </c>
      <c r="U14" s="716">
        <f>M14+S14</f>
        <v>0</v>
      </c>
      <c r="V14" s="756">
        <f>N14+T14</f>
        <v>0.13277567549624908</v>
      </c>
      <c r="W14" s="716">
        <f>O14+U14</f>
        <v>0</v>
      </c>
      <c r="X14" s="756">
        <f>P14+V14</f>
        <v>0.13277567549624908</v>
      </c>
      <c r="Y14" s="716">
        <v>0</v>
      </c>
      <c r="Z14" s="756">
        <f>R14+X14</f>
        <v>0.19916351324437362</v>
      </c>
      <c r="AA14" s="716">
        <f>S14+Y14</f>
        <v>0</v>
      </c>
      <c r="AB14" s="737">
        <f>T14+Z14</f>
        <v>0.33193918874062267</v>
      </c>
      <c r="AC14" s="773">
        <f>U14+AA14</f>
        <v>0</v>
      </c>
      <c r="AD14" s="766">
        <f>Q14+AB14</f>
        <v>2.3319391887406224</v>
      </c>
      <c r="AE14" s="731">
        <f>AD14/30.126</f>
        <v>0.0774062002503028</v>
      </c>
    </row>
    <row r="15" spans="2:31" ht="12.75">
      <c r="B15" s="168">
        <f t="shared" si="4"/>
        <v>8</v>
      </c>
      <c r="C15" s="233">
        <v>2</v>
      </c>
      <c r="D15" s="234" t="s">
        <v>324</v>
      </c>
      <c r="E15" s="235"/>
      <c r="F15" s="280"/>
      <c r="G15" s="282"/>
      <c r="H15" s="640"/>
      <c r="I15" s="282"/>
      <c r="J15" s="282"/>
      <c r="K15" s="284">
        <f>K16</f>
        <v>10</v>
      </c>
      <c r="L15" s="659">
        <f>L16</f>
        <v>0.3319391887406227</v>
      </c>
      <c r="M15" s="241">
        <f>M16</f>
        <v>0</v>
      </c>
      <c r="N15" s="282"/>
      <c r="O15" s="282"/>
      <c r="P15" s="282"/>
      <c r="Q15" s="284">
        <f>G15+I15+K15+N15+P15</f>
        <v>10</v>
      </c>
      <c r="R15" s="669">
        <f t="shared" si="1"/>
        <v>0.3319391887406227</v>
      </c>
      <c r="S15" s="336"/>
      <c r="T15" s="757">
        <f>T16</f>
        <v>0</v>
      </c>
      <c r="U15" s="241">
        <f aca="true" t="shared" si="5" ref="U15:X16">M15+S15</f>
        <v>0</v>
      </c>
      <c r="V15" s="757">
        <f t="shared" si="5"/>
        <v>0</v>
      </c>
      <c r="W15" s="241">
        <f t="shared" si="5"/>
        <v>0</v>
      </c>
      <c r="X15" s="757">
        <f t="shared" si="5"/>
        <v>0</v>
      </c>
      <c r="Y15" s="241">
        <f>Y16</f>
        <v>0</v>
      </c>
      <c r="Z15" s="757">
        <f>Z16</f>
        <v>0</v>
      </c>
      <c r="AA15" s="241">
        <f>S15+Y15</f>
        <v>0</v>
      </c>
      <c r="AB15" s="738">
        <f>T15+Z15</f>
        <v>0</v>
      </c>
      <c r="AC15" s="667">
        <f>U15+AA15</f>
        <v>0</v>
      </c>
      <c r="AD15" s="772">
        <f>Q15+AB15</f>
        <v>10</v>
      </c>
      <c r="AE15" s="667">
        <f>R15+AC15</f>
        <v>0.3319391887406227</v>
      </c>
    </row>
    <row r="16" spans="2:31" ht="12.75">
      <c r="B16" s="168">
        <f t="shared" si="4"/>
        <v>9</v>
      </c>
      <c r="C16" s="166"/>
      <c r="D16" s="171" t="s">
        <v>3</v>
      </c>
      <c r="E16" s="173" t="s">
        <v>10</v>
      </c>
      <c r="F16" s="180"/>
      <c r="G16" s="184"/>
      <c r="H16" s="717"/>
      <c r="I16" s="232"/>
      <c r="J16" s="232"/>
      <c r="K16" s="201">
        <v>10</v>
      </c>
      <c r="L16" s="734">
        <f>K16/30.126</f>
        <v>0.3319391887406227</v>
      </c>
      <c r="M16" s="201">
        <v>0</v>
      </c>
      <c r="N16" s="232"/>
      <c r="O16" s="201"/>
      <c r="P16" s="201"/>
      <c r="Q16" s="201">
        <f>G16+I16+K16+M16+O16</f>
        <v>10</v>
      </c>
      <c r="R16" s="735">
        <f t="shared" si="1"/>
        <v>0.3319391887406227</v>
      </c>
      <c r="S16" s="399"/>
      <c r="T16" s="758">
        <v>0</v>
      </c>
      <c r="U16" s="183">
        <f t="shared" si="5"/>
        <v>0</v>
      </c>
      <c r="V16" s="758">
        <f t="shared" si="5"/>
        <v>0</v>
      </c>
      <c r="W16" s="183">
        <f t="shared" si="5"/>
        <v>0</v>
      </c>
      <c r="X16" s="758">
        <f t="shared" si="5"/>
        <v>0</v>
      </c>
      <c r="Y16" s="183">
        <v>0</v>
      </c>
      <c r="Z16" s="758">
        <v>0</v>
      </c>
      <c r="AA16" s="183">
        <v>0</v>
      </c>
      <c r="AB16" s="739">
        <f>T16+Z16</f>
        <v>0</v>
      </c>
      <c r="AC16" s="774">
        <f>U16+AA16</f>
        <v>0</v>
      </c>
      <c r="AD16" s="767">
        <f>Q16+AB16</f>
        <v>10</v>
      </c>
      <c r="AE16" s="774">
        <f>R16+AC16</f>
        <v>0.3319391887406227</v>
      </c>
    </row>
    <row r="20" spans="3:20" ht="18.75">
      <c r="C20" s="538" t="s">
        <v>203</v>
      </c>
      <c r="T20" s="87"/>
    </row>
    <row r="21" ht="13.5" thickBot="1"/>
    <row r="22" spans="2:31" ht="12.75">
      <c r="B22" s="1580" t="s">
        <v>345</v>
      </c>
      <c r="C22" s="1580"/>
      <c r="D22" s="1580"/>
      <c r="E22" s="1580"/>
      <c r="F22" s="1580"/>
      <c r="G22" s="1580"/>
      <c r="H22" s="1580"/>
      <c r="I22" s="1580"/>
      <c r="J22" s="1580"/>
      <c r="K22" s="1580"/>
      <c r="L22" s="1580"/>
      <c r="M22" s="706"/>
      <c r="N22" s="628"/>
      <c r="O22" s="628"/>
      <c r="P22" s="628"/>
      <c r="Q22" s="628"/>
      <c r="R22" s="629"/>
      <c r="S22" s="408"/>
      <c r="T22" s="412"/>
      <c r="U22" s="410"/>
      <c r="V22" s="410"/>
      <c r="W22" s="410"/>
      <c r="X22" s="410"/>
      <c r="Y22" s="410"/>
      <c r="Z22" s="410"/>
      <c r="AA22" s="410"/>
      <c r="AB22" s="410"/>
      <c r="AC22" s="491"/>
      <c r="AD22" s="1042" t="s">
        <v>41</v>
      </c>
      <c r="AE22" s="1042" t="s">
        <v>41</v>
      </c>
    </row>
    <row r="23" spans="2:31" ht="19.5" thickBot="1">
      <c r="B23" s="707"/>
      <c r="C23" s="708"/>
      <c r="D23" s="709"/>
      <c r="E23" s="710"/>
      <c r="F23" s="711"/>
      <c r="G23" s="1581" t="s">
        <v>40</v>
      </c>
      <c r="H23" s="1581"/>
      <c r="I23" s="1581"/>
      <c r="J23" s="1581"/>
      <c r="K23" s="1581"/>
      <c r="L23" s="1581"/>
      <c r="M23" s="712"/>
      <c r="N23" s="632"/>
      <c r="O23" s="632"/>
      <c r="P23" s="632"/>
      <c r="Q23" s="632"/>
      <c r="R23" s="633"/>
      <c r="S23" s="408"/>
      <c r="T23" s="1527" t="s">
        <v>39</v>
      </c>
      <c r="U23" s="1528"/>
      <c r="V23" s="1528"/>
      <c r="W23" s="1528"/>
      <c r="X23" s="1528"/>
      <c r="Y23" s="1528"/>
      <c r="Z23" s="1528"/>
      <c r="AA23" s="1528"/>
      <c r="AB23" s="1528"/>
      <c r="AC23" s="1529"/>
      <c r="AD23" s="505" t="s">
        <v>120</v>
      </c>
      <c r="AE23" s="1043" t="s">
        <v>120</v>
      </c>
    </row>
    <row r="24" spans="2:31" ht="12.75">
      <c r="B24" s="267"/>
      <c r="C24" s="268" t="s">
        <v>185</v>
      </c>
      <c r="D24" s="269" t="s">
        <v>37</v>
      </c>
      <c r="E24" s="327"/>
      <c r="F24" s="271" t="s">
        <v>30</v>
      </c>
      <c r="G24" s="1530">
        <v>610</v>
      </c>
      <c r="H24" s="548"/>
      <c r="I24" s="1518">
        <v>620</v>
      </c>
      <c r="J24" s="546"/>
      <c r="K24" s="1518">
        <v>630</v>
      </c>
      <c r="L24" s="546"/>
      <c r="M24" s="1518">
        <v>640</v>
      </c>
      <c r="N24" s="546"/>
      <c r="O24" s="1518">
        <v>650</v>
      </c>
      <c r="P24" s="552"/>
      <c r="Q24" s="1532" t="s">
        <v>28</v>
      </c>
      <c r="R24" s="1532" t="s">
        <v>28</v>
      </c>
      <c r="S24" s="1516">
        <v>711</v>
      </c>
      <c r="T24" s="550">
        <v>711</v>
      </c>
      <c r="U24" s="548"/>
      <c r="V24" s="740">
        <v>713</v>
      </c>
      <c r="W24" s="546"/>
      <c r="X24" s="740">
        <v>716</v>
      </c>
      <c r="Y24" s="546"/>
      <c r="Z24" s="742">
        <v>717</v>
      </c>
      <c r="AA24" s="624"/>
      <c r="AB24" s="743" t="s">
        <v>28</v>
      </c>
      <c r="AC24" s="544" t="s">
        <v>28</v>
      </c>
      <c r="AD24" s="1044"/>
      <c r="AE24" s="1044"/>
    </row>
    <row r="25" spans="2:31" ht="13.5" thickBot="1">
      <c r="B25" s="272"/>
      <c r="C25" s="268" t="s">
        <v>186</v>
      </c>
      <c r="D25" s="269" t="s">
        <v>184</v>
      </c>
      <c r="E25" s="328"/>
      <c r="F25" s="276"/>
      <c r="G25" s="1531"/>
      <c r="H25" s="549"/>
      <c r="I25" s="1519"/>
      <c r="J25" s="547"/>
      <c r="K25" s="1519"/>
      <c r="L25" s="547"/>
      <c r="M25" s="1519"/>
      <c r="N25" s="547"/>
      <c r="O25" s="1519"/>
      <c r="P25" s="553"/>
      <c r="Q25" s="1533"/>
      <c r="R25" s="1533"/>
      <c r="S25" s="1517"/>
      <c r="T25" s="551"/>
      <c r="U25" s="549"/>
      <c r="V25" s="741"/>
      <c r="W25" s="547"/>
      <c r="X25" s="741"/>
      <c r="Y25" s="547"/>
      <c r="Z25" s="741"/>
      <c r="AA25" s="553"/>
      <c r="AB25" s="744"/>
      <c r="AC25" s="545"/>
      <c r="AD25" s="1045" t="s">
        <v>119</v>
      </c>
      <c r="AE25" s="1045" t="s">
        <v>119</v>
      </c>
    </row>
    <row r="26" spans="2:31" ht="16.5" thickBot="1" thickTop="1">
      <c r="B26" s="168">
        <v>1</v>
      </c>
      <c r="C26" s="351" t="s">
        <v>9</v>
      </c>
      <c r="D26" s="220"/>
      <c r="E26" s="221"/>
      <c r="F26" s="222"/>
      <c r="G26" s="425">
        <f>G27+G33</f>
        <v>0</v>
      </c>
      <c r="H26" s="639">
        <f>G26/30.126</f>
        <v>0</v>
      </c>
      <c r="I26" s="425">
        <f>I27+I33</f>
        <v>0</v>
      </c>
      <c r="J26" s="639">
        <f>I26/30.126</f>
        <v>0</v>
      </c>
      <c r="K26" s="425">
        <f>K27+K33+K37+K41+K42</f>
        <v>742</v>
      </c>
      <c r="L26" s="639">
        <f aca="true" t="shared" si="6" ref="L26:L32">K26/30.126</f>
        <v>24.629887804554205</v>
      </c>
      <c r="M26" s="425">
        <f>M27+M33+M37</f>
        <v>0</v>
      </c>
      <c r="N26" s="639">
        <f>M26/30.126</f>
        <v>0</v>
      </c>
      <c r="O26" s="425">
        <f>O27+O33+O37</f>
        <v>0</v>
      </c>
      <c r="P26" s="639"/>
      <c r="Q26" s="713">
        <f>Q27+Q33+Q37+L41+L42</f>
        <v>112</v>
      </c>
      <c r="R26" s="715">
        <f aca="true" t="shared" si="7" ref="R26:R34">Q26/30.126</f>
        <v>3.7177189138949744</v>
      </c>
      <c r="S26" s="715">
        <f aca="true" t="shared" si="8" ref="S26:AC26">R26/30.126</f>
        <v>0.12340566002439668</v>
      </c>
      <c r="T26" s="750">
        <f t="shared" si="8"/>
        <v>0.004096317467449932</v>
      </c>
      <c r="U26" s="715">
        <f t="shared" si="8"/>
        <v>0.00013597282969693726</v>
      </c>
      <c r="V26" s="750">
        <f t="shared" si="8"/>
        <v>4.51347107803682E-06</v>
      </c>
      <c r="W26" s="715">
        <f t="shared" si="8"/>
        <v>1.4981979280478058E-07</v>
      </c>
      <c r="X26" s="750">
        <f t="shared" si="8"/>
        <v>4.973106048090705E-09</v>
      </c>
      <c r="Y26" s="715">
        <f t="shared" si="8"/>
        <v>1.6507687871243128E-10</v>
      </c>
      <c r="Z26" s="750">
        <f t="shared" si="8"/>
        <v>5.479548519963861E-12</v>
      </c>
      <c r="AA26" s="715">
        <f t="shared" si="8"/>
        <v>1.8188768903816837E-13</v>
      </c>
      <c r="AB26" s="736">
        <f t="shared" si="8"/>
        <v>6.037565194123626E-15</v>
      </c>
      <c r="AC26" s="715">
        <f t="shared" si="8"/>
        <v>2.0041044925060167E-16</v>
      </c>
      <c r="AD26" s="768">
        <f aca="true" t="shared" si="9" ref="AD26:AE30">Q26+AB26</f>
        <v>112</v>
      </c>
      <c r="AE26" s="715">
        <f t="shared" si="9"/>
        <v>3.7177189138949744</v>
      </c>
    </row>
    <row r="27" spans="2:31" ht="13.5" thickTop="1">
      <c r="B27" s="168">
        <f>B26+1</f>
        <v>2</v>
      </c>
      <c r="C27" s="277">
        <v>1</v>
      </c>
      <c r="D27" s="278" t="s">
        <v>323</v>
      </c>
      <c r="E27" s="279"/>
      <c r="F27" s="280"/>
      <c r="G27" s="282"/>
      <c r="H27" s="640"/>
      <c r="I27" s="284"/>
      <c r="J27" s="647"/>
      <c r="K27" s="284">
        <f>K28</f>
        <v>102</v>
      </c>
      <c r="L27" s="647">
        <f t="shared" si="6"/>
        <v>3.3857797251543515</v>
      </c>
      <c r="M27" s="284">
        <v>0</v>
      </c>
      <c r="N27" s="647"/>
      <c r="O27" s="284"/>
      <c r="P27" s="659"/>
      <c r="Q27" s="714">
        <f>G27+I27+K27+M27+O27</f>
        <v>102</v>
      </c>
      <c r="R27" s="664">
        <f t="shared" si="7"/>
        <v>3.3857797251543515</v>
      </c>
      <c r="S27" s="281">
        <f>S28</f>
        <v>0</v>
      </c>
      <c r="T27" s="751"/>
      <c r="U27" s="284">
        <f>U28</f>
        <v>0</v>
      </c>
      <c r="V27" s="759"/>
      <c r="W27" s="284">
        <f>W28</f>
        <v>0</v>
      </c>
      <c r="X27" s="759"/>
      <c r="Y27" s="284">
        <f>Y28</f>
        <v>0</v>
      </c>
      <c r="Z27" s="764"/>
      <c r="AA27" s="625"/>
      <c r="AB27" s="745">
        <f>SUM(S27:Y27)</f>
        <v>0</v>
      </c>
      <c r="AC27" s="672">
        <f>T27+V27+X27+Z27</f>
        <v>0</v>
      </c>
      <c r="AD27" s="769">
        <f t="shared" si="9"/>
        <v>102</v>
      </c>
      <c r="AE27" s="672">
        <f t="shared" si="9"/>
        <v>3.3857797251543515</v>
      </c>
    </row>
    <row r="28" spans="2:31" ht="12.75">
      <c r="B28" s="168">
        <f aca="true" t="shared" si="10" ref="B28:B34">B27+1</f>
        <v>3</v>
      </c>
      <c r="C28" s="166"/>
      <c r="D28" s="23" t="s">
        <v>1</v>
      </c>
      <c r="E28" s="174" t="s">
        <v>2</v>
      </c>
      <c r="F28" s="239"/>
      <c r="G28" s="187"/>
      <c r="H28" s="641"/>
      <c r="I28" s="188"/>
      <c r="J28" s="641"/>
      <c r="K28" s="198">
        <f>SUM(K29:K32)</f>
        <v>102</v>
      </c>
      <c r="L28" s="653">
        <f t="shared" si="6"/>
        <v>3.3857797251543515</v>
      </c>
      <c r="M28" s="188"/>
      <c r="N28" s="651"/>
      <c r="O28" s="188"/>
      <c r="P28" s="660"/>
      <c r="Q28" s="531">
        <f>G28+I28+K28+M28+O28</f>
        <v>102</v>
      </c>
      <c r="R28" s="665">
        <f t="shared" si="7"/>
        <v>3.3857797251543515</v>
      </c>
      <c r="S28" s="409"/>
      <c r="T28" s="752"/>
      <c r="U28" s="213"/>
      <c r="V28" s="760"/>
      <c r="W28" s="213"/>
      <c r="X28" s="760"/>
      <c r="Y28" s="212"/>
      <c r="Z28" s="760"/>
      <c r="AA28" s="213"/>
      <c r="AB28" s="746">
        <f>SUM(S28:Y28)</f>
        <v>0</v>
      </c>
      <c r="AC28" s="673">
        <f>AC29+AC30</f>
        <v>0</v>
      </c>
      <c r="AD28" s="765">
        <f t="shared" si="9"/>
        <v>102</v>
      </c>
      <c r="AE28" s="673">
        <f t="shared" si="9"/>
        <v>3.3857797251543515</v>
      </c>
    </row>
    <row r="29" spans="2:31" ht="12.75">
      <c r="B29" s="168">
        <f t="shared" si="10"/>
        <v>4</v>
      </c>
      <c r="C29" s="165"/>
      <c r="D29" s="20"/>
      <c r="E29" s="74" t="s">
        <v>31</v>
      </c>
      <c r="F29" s="176" t="s">
        <v>322</v>
      </c>
      <c r="G29" s="178"/>
      <c r="H29" s="642"/>
      <c r="I29" s="14"/>
      <c r="J29" s="648"/>
      <c r="K29" s="8">
        <v>20</v>
      </c>
      <c r="L29" s="654">
        <f t="shared" si="6"/>
        <v>0.6638783774812455</v>
      </c>
      <c r="M29" s="14"/>
      <c r="N29" s="648"/>
      <c r="O29" s="10"/>
      <c r="P29" s="661"/>
      <c r="Q29" s="11">
        <f>G29+I29+K29+M29</f>
        <v>20</v>
      </c>
      <c r="R29" s="666">
        <f t="shared" si="7"/>
        <v>0.6638783774812455</v>
      </c>
      <c r="S29" s="29"/>
      <c r="T29" s="753"/>
      <c r="U29" s="17"/>
      <c r="V29" s="761"/>
      <c r="W29" s="17"/>
      <c r="X29" s="761"/>
      <c r="Y29" s="16"/>
      <c r="Z29" s="761"/>
      <c r="AA29" s="17"/>
      <c r="AB29" s="747">
        <f>SUM(S29:Y29)</f>
        <v>0</v>
      </c>
      <c r="AC29" s="675">
        <f>T29+V29+X29+Z29</f>
        <v>0</v>
      </c>
      <c r="AD29" s="770">
        <f t="shared" si="9"/>
        <v>20</v>
      </c>
      <c r="AE29" s="674">
        <f t="shared" si="9"/>
        <v>0.6638783774812455</v>
      </c>
    </row>
    <row r="30" spans="2:31" ht="12.75">
      <c r="B30" s="168">
        <f t="shared" si="10"/>
        <v>5</v>
      </c>
      <c r="C30" s="165"/>
      <c r="D30" s="20"/>
      <c r="E30" s="74" t="s">
        <v>32</v>
      </c>
      <c r="F30" s="192" t="s">
        <v>243</v>
      </c>
      <c r="G30" s="178"/>
      <c r="H30" s="642"/>
      <c r="I30" s="14"/>
      <c r="J30" s="648"/>
      <c r="K30" s="8">
        <v>30</v>
      </c>
      <c r="L30" s="654">
        <f t="shared" si="6"/>
        <v>0.9958175662218681</v>
      </c>
      <c r="M30" s="14"/>
      <c r="N30" s="648"/>
      <c r="O30" s="10"/>
      <c r="P30" s="661"/>
      <c r="Q30" s="11">
        <f>G30+I30+K30+M30</f>
        <v>30</v>
      </c>
      <c r="R30" s="666">
        <f t="shared" si="7"/>
        <v>0.9958175662218681</v>
      </c>
      <c r="S30" s="29"/>
      <c r="T30" s="754"/>
      <c r="U30" s="11"/>
      <c r="V30" s="762"/>
      <c r="W30" s="11"/>
      <c r="X30" s="762"/>
      <c r="Y30" s="10"/>
      <c r="Z30" s="762"/>
      <c r="AA30" s="11"/>
      <c r="AB30" s="748">
        <f>SUM(S30:Y30)</f>
        <v>0</v>
      </c>
      <c r="AC30" s="675">
        <f>T30+V30+X30+Z30</f>
        <v>0</v>
      </c>
      <c r="AD30" s="770">
        <f t="shared" si="9"/>
        <v>30</v>
      </c>
      <c r="AE30" s="674">
        <f t="shared" si="9"/>
        <v>0.9958175662218681</v>
      </c>
    </row>
    <row r="31" spans="2:31" ht="12.75">
      <c r="B31" s="168">
        <f t="shared" si="10"/>
        <v>6</v>
      </c>
      <c r="C31" s="166"/>
      <c r="D31" s="19"/>
      <c r="E31" s="6" t="s">
        <v>33</v>
      </c>
      <c r="F31" s="179" t="s">
        <v>100</v>
      </c>
      <c r="G31" s="718"/>
      <c r="H31" s="719"/>
      <c r="I31" s="720"/>
      <c r="J31" s="719"/>
      <c r="K31" s="721">
        <v>50</v>
      </c>
      <c r="L31" s="733">
        <f t="shared" si="6"/>
        <v>1.6596959437031136</v>
      </c>
      <c r="M31" s="722"/>
      <c r="N31" s="723"/>
      <c r="O31" s="724"/>
      <c r="P31" s="725"/>
      <c r="Q31" s="726">
        <f>G31+I31+K31+M31+O31</f>
        <v>50</v>
      </c>
      <c r="R31" s="727">
        <f t="shared" si="7"/>
        <v>1.6596959437031136</v>
      </c>
      <c r="S31" s="728"/>
      <c r="T31" s="755"/>
      <c r="U31" s="729"/>
      <c r="V31" s="763"/>
      <c r="W31" s="729"/>
      <c r="X31" s="763"/>
      <c r="Y31" s="720"/>
      <c r="Z31" s="763"/>
      <c r="AA31" s="729"/>
      <c r="AB31" s="749">
        <f>SUM(S31:Y31)</f>
        <v>0</v>
      </c>
      <c r="AC31" s="731">
        <f>T31+V31+X31+Z31</f>
        <v>0</v>
      </c>
      <c r="AD31" s="771">
        <f>Q31+AB31</f>
        <v>50</v>
      </c>
      <c r="AE31" s="730">
        <f>AD31/30.126</f>
        <v>1.6596959437031136</v>
      </c>
    </row>
    <row r="32" spans="2:31" ht="12.75">
      <c r="B32" s="168">
        <f t="shared" si="10"/>
        <v>7</v>
      </c>
      <c r="C32" s="166"/>
      <c r="D32" s="20"/>
      <c r="E32" s="74" t="s">
        <v>34</v>
      </c>
      <c r="F32" s="175" t="s">
        <v>101</v>
      </c>
      <c r="G32" s="35"/>
      <c r="H32" s="649"/>
      <c r="I32" s="7"/>
      <c r="J32" s="10"/>
      <c r="K32" s="10">
        <v>2</v>
      </c>
      <c r="L32" s="733">
        <f t="shared" si="6"/>
        <v>0.06638783774812454</v>
      </c>
      <c r="M32" s="10"/>
      <c r="N32" s="35"/>
      <c r="O32" s="10"/>
      <c r="P32" s="10"/>
      <c r="Q32" s="726">
        <f>G32+I32+K32+M32+O32</f>
        <v>2</v>
      </c>
      <c r="R32" s="727">
        <f t="shared" si="7"/>
        <v>0.06638783774812454</v>
      </c>
      <c r="S32" s="228"/>
      <c r="T32" s="756">
        <f>L32+R32</f>
        <v>0.13277567549624908</v>
      </c>
      <c r="U32" s="716">
        <f>M32+S32</f>
        <v>0</v>
      </c>
      <c r="V32" s="756">
        <f>N32+T32</f>
        <v>0.13277567549624908</v>
      </c>
      <c r="W32" s="716">
        <f>O32+U32</f>
        <v>0</v>
      </c>
      <c r="X32" s="756">
        <f>P32+V32</f>
        <v>0.13277567549624908</v>
      </c>
      <c r="Y32" s="716">
        <v>0</v>
      </c>
      <c r="Z32" s="756">
        <f>R32+X32</f>
        <v>0.19916351324437362</v>
      </c>
      <c r="AA32" s="716">
        <f>S32+Y32</f>
        <v>0</v>
      </c>
      <c r="AB32" s="737">
        <f>T32+Z32</f>
        <v>0.33193918874062267</v>
      </c>
      <c r="AC32" s="773">
        <f>U32+AA32</f>
        <v>0</v>
      </c>
      <c r="AD32" s="766">
        <f>Q32+AB32</f>
        <v>2.3319391887406224</v>
      </c>
      <c r="AE32" s="731">
        <f>AD32/30.126</f>
        <v>0.0774062002503028</v>
      </c>
    </row>
    <row r="33" spans="2:31" ht="12.75">
      <c r="B33" s="168">
        <f t="shared" si="10"/>
        <v>8</v>
      </c>
      <c r="C33" s="233">
        <v>2</v>
      </c>
      <c r="D33" s="234" t="s">
        <v>324</v>
      </c>
      <c r="E33" s="235"/>
      <c r="F33" s="280"/>
      <c r="G33" s="282"/>
      <c r="H33" s="640"/>
      <c r="I33" s="282"/>
      <c r="J33" s="282"/>
      <c r="K33" s="284">
        <f>K34</f>
        <v>10</v>
      </c>
      <c r="L33" s="659">
        <f>L34</f>
        <v>0.3319391887406227</v>
      </c>
      <c r="M33" s="241">
        <f>M34</f>
        <v>0</v>
      </c>
      <c r="N33" s="282"/>
      <c r="O33" s="282"/>
      <c r="P33" s="282"/>
      <c r="Q33" s="284">
        <f>G33+I33+K33+N33+P33</f>
        <v>10</v>
      </c>
      <c r="R33" s="669">
        <f t="shared" si="7"/>
        <v>0.3319391887406227</v>
      </c>
      <c r="S33" s="336"/>
      <c r="T33" s="757">
        <f>T34</f>
        <v>0</v>
      </c>
      <c r="U33" s="241">
        <f aca="true" t="shared" si="11" ref="U33:X34">M33+S33</f>
        <v>0</v>
      </c>
      <c r="V33" s="757">
        <f t="shared" si="11"/>
        <v>0</v>
      </c>
      <c r="W33" s="241">
        <f t="shared" si="11"/>
        <v>0</v>
      </c>
      <c r="X33" s="757">
        <f t="shared" si="11"/>
        <v>0</v>
      </c>
      <c r="Y33" s="241">
        <f>Y34</f>
        <v>0</v>
      </c>
      <c r="Z33" s="757">
        <f>Z34</f>
        <v>0</v>
      </c>
      <c r="AA33" s="241">
        <f>S33+Y33</f>
        <v>0</v>
      </c>
      <c r="AB33" s="738">
        <f>T33+Z33</f>
        <v>0</v>
      </c>
      <c r="AC33" s="667">
        <f>U33+AA33</f>
        <v>0</v>
      </c>
      <c r="AD33" s="772">
        <f>Q33+AB33</f>
        <v>10</v>
      </c>
      <c r="AE33" s="667">
        <f>R33+AC33</f>
        <v>0.3319391887406227</v>
      </c>
    </row>
    <row r="34" spans="2:31" ht="12.75">
      <c r="B34" s="168">
        <f t="shared" si="10"/>
        <v>9</v>
      </c>
      <c r="C34" s="166"/>
      <c r="D34" s="171" t="s">
        <v>3</v>
      </c>
      <c r="E34" s="173" t="s">
        <v>10</v>
      </c>
      <c r="F34" s="180"/>
      <c r="G34" s="184"/>
      <c r="H34" s="717"/>
      <c r="I34" s="232"/>
      <c r="J34" s="232"/>
      <c r="K34" s="201">
        <v>10</v>
      </c>
      <c r="L34" s="734">
        <f>K34/30.126</f>
        <v>0.3319391887406227</v>
      </c>
      <c r="M34" s="201">
        <v>0</v>
      </c>
      <c r="N34" s="232"/>
      <c r="O34" s="201"/>
      <c r="P34" s="201"/>
      <c r="Q34" s="201">
        <f>G34+I34+K34+M34+O34</f>
        <v>10</v>
      </c>
      <c r="R34" s="735">
        <f t="shared" si="7"/>
        <v>0.3319391887406227</v>
      </c>
      <c r="S34" s="399"/>
      <c r="T34" s="758">
        <v>0</v>
      </c>
      <c r="U34" s="183">
        <f t="shared" si="11"/>
        <v>0</v>
      </c>
      <c r="V34" s="758">
        <f t="shared" si="11"/>
        <v>0</v>
      </c>
      <c r="W34" s="183">
        <f t="shared" si="11"/>
        <v>0</v>
      </c>
      <c r="X34" s="758">
        <f t="shared" si="11"/>
        <v>0</v>
      </c>
      <c r="Y34" s="183">
        <v>0</v>
      </c>
      <c r="Z34" s="758">
        <v>0</v>
      </c>
      <c r="AA34" s="183">
        <v>0</v>
      </c>
      <c r="AB34" s="739">
        <f>T34+Z34</f>
        <v>0</v>
      </c>
      <c r="AC34" s="774">
        <f>U34+AA34</f>
        <v>0</v>
      </c>
      <c r="AD34" s="767">
        <f>Q34+AB34</f>
        <v>10</v>
      </c>
      <c r="AE34" s="774">
        <f>R34+AC34</f>
        <v>0.3319391887406227</v>
      </c>
    </row>
    <row r="38" spans="3:20" ht="18.75">
      <c r="C38" s="538" t="s">
        <v>203</v>
      </c>
      <c r="T38" s="87"/>
    </row>
    <row r="39" ht="13.5" thickBot="1"/>
    <row r="40" spans="2:31" ht="12.75">
      <c r="B40" s="1580" t="s">
        <v>346</v>
      </c>
      <c r="C40" s="1580"/>
      <c r="D40" s="1580"/>
      <c r="E40" s="1580"/>
      <c r="F40" s="1580"/>
      <c r="G40" s="1580"/>
      <c r="H40" s="1580"/>
      <c r="I40" s="1580"/>
      <c r="J40" s="1580"/>
      <c r="K40" s="1580"/>
      <c r="L40" s="1580"/>
      <c r="M40" s="706"/>
      <c r="N40" s="628"/>
      <c r="O40" s="628"/>
      <c r="P40" s="628"/>
      <c r="Q40" s="628"/>
      <c r="R40" s="629"/>
      <c r="S40" s="408"/>
      <c r="T40" s="412"/>
      <c r="U40" s="410"/>
      <c r="V40" s="410"/>
      <c r="W40" s="410"/>
      <c r="X40" s="410"/>
      <c r="Y40" s="410"/>
      <c r="Z40" s="410"/>
      <c r="AA40" s="410"/>
      <c r="AB40" s="410"/>
      <c r="AC40" s="491"/>
      <c r="AD40" s="1042" t="s">
        <v>41</v>
      </c>
      <c r="AE40" s="1042" t="s">
        <v>41</v>
      </c>
    </row>
    <row r="41" spans="2:31" ht="19.5" thickBot="1">
      <c r="B41" s="707"/>
      <c r="C41" s="708"/>
      <c r="D41" s="709"/>
      <c r="E41" s="710"/>
      <c r="F41" s="711"/>
      <c r="G41" s="1581" t="s">
        <v>40</v>
      </c>
      <c r="H41" s="1581"/>
      <c r="I41" s="1581"/>
      <c r="J41" s="1581"/>
      <c r="K41" s="1581"/>
      <c r="L41" s="1581"/>
      <c r="M41" s="712"/>
      <c r="N41" s="632"/>
      <c r="O41" s="632"/>
      <c r="P41" s="632"/>
      <c r="Q41" s="632"/>
      <c r="R41" s="633"/>
      <c r="S41" s="408"/>
      <c r="T41" s="1527" t="s">
        <v>39</v>
      </c>
      <c r="U41" s="1528"/>
      <c r="V41" s="1528"/>
      <c r="W41" s="1528"/>
      <c r="X41" s="1528"/>
      <c r="Y41" s="1528"/>
      <c r="Z41" s="1528"/>
      <c r="AA41" s="1528"/>
      <c r="AB41" s="1528"/>
      <c r="AC41" s="1529"/>
      <c r="AD41" s="505" t="s">
        <v>120</v>
      </c>
      <c r="AE41" s="505" t="s">
        <v>120</v>
      </c>
    </row>
    <row r="42" spans="2:31" ht="12.75">
      <c r="B42" s="267"/>
      <c r="C42" s="268" t="s">
        <v>185</v>
      </c>
      <c r="D42" s="269" t="s">
        <v>37</v>
      </c>
      <c r="E42" s="327"/>
      <c r="F42" s="271" t="s">
        <v>30</v>
      </c>
      <c r="G42" s="1530">
        <v>610</v>
      </c>
      <c r="H42" s="548"/>
      <c r="I42" s="1518">
        <v>620</v>
      </c>
      <c r="J42" s="546"/>
      <c r="K42" s="1518">
        <v>630</v>
      </c>
      <c r="L42" s="546"/>
      <c r="M42" s="1518">
        <v>640</v>
      </c>
      <c r="N42" s="546"/>
      <c r="O42" s="1518">
        <v>650</v>
      </c>
      <c r="P42" s="552"/>
      <c r="Q42" s="1532" t="s">
        <v>28</v>
      </c>
      <c r="R42" s="1532" t="s">
        <v>28</v>
      </c>
      <c r="S42" s="1516">
        <v>711</v>
      </c>
      <c r="T42" s="550">
        <v>711</v>
      </c>
      <c r="U42" s="548"/>
      <c r="V42" s="740">
        <v>713</v>
      </c>
      <c r="W42" s="546"/>
      <c r="X42" s="740">
        <v>716</v>
      </c>
      <c r="Y42" s="546"/>
      <c r="Z42" s="742">
        <v>717</v>
      </c>
      <c r="AA42" s="624"/>
      <c r="AB42" s="743" t="s">
        <v>28</v>
      </c>
      <c r="AC42" s="544" t="s">
        <v>28</v>
      </c>
      <c r="AD42" s="732"/>
      <c r="AE42" s="1044"/>
    </row>
    <row r="43" spans="2:31" ht="13.5" thickBot="1">
      <c r="B43" s="272"/>
      <c r="C43" s="268" t="s">
        <v>186</v>
      </c>
      <c r="D43" s="269" t="s">
        <v>184</v>
      </c>
      <c r="E43" s="328"/>
      <c r="F43" s="276"/>
      <c r="G43" s="1531"/>
      <c r="H43" s="549"/>
      <c r="I43" s="1519"/>
      <c r="J43" s="547"/>
      <c r="K43" s="1519"/>
      <c r="L43" s="547"/>
      <c r="M43" s="1519"/>
      <c r="N43" s="547"/>
      <c r="O43" s="1519"/>
      <c r="P43" s="553"/>
      <c r="Q43" s="1533"/>
      <c r="R43" s="1533"/>
      <c r="S43" s="1517"/>
      <c r="T43" s="551"/>
      <c r="U43" s="549"/>
      <c r="V43" s="741"/>
      <c r="W43" s="547"/>
      <c r="X43" s="741"/>
      <c r="Y43" s="547"/>
      <c r="Z43" s="741"/>
      <c r="AA43" s="553"/>
      <c r="AB43" s="744"/>
      <c r="AC43" s="545"/>
      <c r="AD43" s="506" t="s">
        <v>253</v>
      </c>
      <c r="AE43" s="506" t="s">
        <v>253</v>
      </c>
    </row>
    <row r="44" spans="2:31" ht="16.5" thickBot="1" thickTop="1">
      <c r="B44" s="168">
        <v>1</v>
      </c>
      <c r="C44" s="351" t="s">
        <v>9</v>
      </c>
      <c r="D44" s="220"/>
      <c r="E44" s="221"/>
      <c r="F44" s="222"/>
      <c r="G44" s="425">
        <f>G45+G51</f>
        <v>0</v>
      </c>
      <c r="H44" s="639">
        <f>G44/30.126</f>
        <v>0</v>
      </c>
      <c r="I44" s="425">
        <f>I45+I51</f>
        <v>0</v>
      </c>
      <c r="J44" s="639">
        <f>I44/30.126</f>
        <v>0</v>
      </c>
      <c r="K44" s="425">
        <f>K45+K51</f>
        <v>112</v>
      </c>
      <c r="L44" s="639">
        <f aca="true" t="shared" si="12" ref="L44:L50">K44/30.126</f>
        <v>3.7177189138949744</v>
      </c>
      <c r="M44" s="425">
        <f>M45+M51</f>
        <v>0</v>
      </c>
      <c r="N44" s="639">
        <f>M44/30.126</f>
        <v>0</v>
      </c>
      <c r="O44" s="425">
        <f>O45+O51</f>
        <v>0</v>
      </c>
      <c r="P44" s="639"/>
      <c r="Q44" s="713">
        <f>Q45+Q51+Q55+L59+L60</f>
        <v>112</v>
      </c>
      <c r="R44" s="715">
        <f aca="true" t="shared" si="13" ref="R44:R52">Q44/30.126</f>
        <v>3.7177189138949744</v>
      </c>
      <c r="S44" s="715">
        <f aca="true" t="shared" si="14" ref="S44:AC44">R44/30.126</f>
        <v>0.12340566002439668</v>
      </c>
      <c r="T44" s="750">
        <f t="shared" si="14"/>
        <v>0.004096317467449932</v>
      </c>
      <c r="U44" s="715">
        <f t="shared" si="14"/>
        <v>0.00013597282969693726</v>
      </c>
      <c r="V44" s="750">
        <f t="shared" si="14"/>
        <v>4.51347107803682E-06</v>
      </c>
      <c r="W44" s="715">
        <f t="shared" si="14"/>
        <v>1.4981979280478058E-07</v>
      </c>
      <c r="X44" s="750">
        <f t="shared" si="14"/>
        <v>4.973106048090705E-09</v>
      </c>
      <c r="Y44" s="715">
        <f t="shared" si="14"/>
        <v>1.6507687871243128E-10</v>
      </c>
      <c r="Z44" s="750">
        <f t="shared" si="14"/>
        <v>5.479548519963861E-12</v>
      </c>
      <c r="AA44" s="715">
        <f t="shared" si="14"/>
        <v>1.8188768903816837E-13</v>
      </c>
      <c r="AB44" s="736">
        <f t="shared" si="14"/>
        <v>6.037565194123626E-15</v>
      </c>
      <c r="AC44" s="715">
        <f t="shared" si="14"/>
        <v>2.0041044925060167E-16</v>
      </c>
      <c r="AD44" s="768">
        <f aca="true" t="shared" si="15" ref="AD44:AE48">Q44+AB44</f>
        <v>112</v>
      </c>
      <c r="AE44" s="715">
        <f t="shared" si="15"/>
        <v>3.7177189138949744</v>
      </c>
    </row>
    <row r="45" spans="2:31" ht="13.5" thickTop="1">
      <c r="B45" s="168">
        <f>B44+1</f>
        <v>2</v>
      </c>
      <c r="C45" s="277">
        <v>1</v>
      </c>
      <c r="D45" s="278" t="s">
        <v>323</v>
      </c>
      <c r="E45" s="279"/>
      <c r="F45" s="280"/>
      <c r="G45" s="282"/>
      <c r="H45" s="640"/>
      <c r="I45" s="284"/>
      <c r="J45" s="647"/>
      <c r="K45" s="284">
        <f>K46</f>
        <v>102</v>
      </c>
      <c r="L45" s="647">
        <f t="shared" si="12"/>
        <v>3.3857797251543515</v>
      </c>
      <c r="M45" s="284">
        <v>0</v>
      </c>
      <c r="N45" s="647"/>
      <c r="O45" s="284"/>
      <c r="P45" s="659"/>
      <c r="Q45" s="714">
        <f>G45+I45+K45+M45+O45</f>
        <v>102</v>
      </c>
      <c r="R45" s="664">
        <f t="shared" si="13"/>
        <v>3.3857797251543515</v>
      </c>
      <c r="S45" s="281">
        <f>S46</f>
        <v>0</v>
      </c>
      <c r="T45" s="751"/>
      <c r="U45" s="284">
        <f>U46</f>
        <v>0</v>
      </c>
      <c r="V45" s="759"/>
      <c r="W45" s="284">
        <f>W46</f>
        <v>0</v>
      </c>
      <c r="X45" s="759"/>
      <c r="Y45" s="284">
        <f>Y46</f>
        <v>0</v>
      </c>
      <c r="Z45" s="764"/>
      <c r="AA45" s="625"/>
      <c r="AB45" s="745">
        <f>SUM(S45:Y45)</f>
        <v>0</v>
      </c>
      <c r="AC45" s="672">
        <f>T45+V45+X45+Z45</f>
        <v>0</v>
      </c>
      <c r="AD45" s="769">
        <f t="shared" si="15"/>
        <v>102</v>
      </c>
      <c r="AE45" s="672">
        <f t="shared" si="15"/>
        <v>3.3857797251543515</v>
      </c>
    </row>
    <row r="46" spans="2:31" ht="12.75">
      <c r="B46" s="168">
        <f aca="true" t="shared" si="16" ref="B46:B52">B45+1</f>
        <v>3</v>
      </c>
      <c r="C46" s="166"/>
      <c r="D46" s="23" t="s">
        <v>1</v>
      </c>
      <c r="E46" s="174" t="s">
        <v>2</v>
      </c>
      <c r="F46" s="239"/>
      <c r="G46" s="187"/>
      <c r="H46" s="641"/>
      <c r="I46" s="188"/>
      <c r="J46" s="641"/>
      <c r="K46" s="198">
        <f>SUM(K47:K50)</f>
        <v>102</v>
      </c>
      <c r="L46" s="653">
        <f t="shared" si="12"/>
        <v>3.3857797251543515</v>
      </c>
      <c r="M46" s="188"/>
      <c r="N46" s="651"/>
      <c r="O46" s="188"/>
      <c r="P46" s="660"/>
      <c r="Q46" s="531">
        <f>G46+I46+K46+M46+O46</f>
        <v>102</v>
      </c>
      <c r="R46" s="665">
        <f t="shared" si="13"/>
        <v>3.3857797251543515</v>
      </c>
      <c r="S46" s="409"/>
      <c r="T46" s="752"/>
      <c r="U46" s="213"/>
      <c r="V46" s="760"/>
      <c r="W46" s="213"/>
      <c r="X46" s="760"/>
      <c r="Y46" s="212"/>
      <c r="Z46" s="760"/>
      <c r="AA46" s="213"/>
      <c r="AB46" s="746">
        <f>SUM(S46:Y46)</f>
        <v>0</v>
      </c>
      <c r="AC46" s="673">
        <f>AC47+AC48</f>
        <v>0</v>
      </c>
      <c r="AD46" s="765">
        <f t="shared" si="15"/>
        <v>102</v>
      </c>
      <c r="AE46" s="673">
        <f t="shared" si="15"/>
        <v>3.3857797251543515</v>
      </c>
    </row>
    <row r="47" spans="2:31" ht="12.75">
      <c r="B47" s="168">
        <f t="shared" si="16"/>
        <v>4</v>
      </c>
      <c r="C47" s="165"/>
      <c r="D47" s="20"/>
      <c r="E47" s="74" t="s">
        <v>31</v>
      </c>
      <c r="F47" s="176" t="s">
        <v>322</v>
      </c>
      <c r="G47" s="178"/>
      <c r="H47" s="642"/>
      <c r="I47" s="14"/>
      <c r="J47" s="648"/>
      <c r="K47" s="8">
        <v>20</v>
      </c>
      <c r="L47" s="654">
        <f t="shared" si="12"/>
        <v>0.6638783774812455</v>
      </c>
      <c r="M47" s="14"/>
      <c r="N47" s="648"/>
      <c r="O47" s="10"/>
      <c r="P47" s="661"/>
      <c r="Q47" s="11">
        <f>G47+I47+K47+M47</f>
        <v>20</v>
      </c>
      <c r="R47" s="666">
        <f t="shared" si="13"/>
        <v>0.6638783774812455</v>
      </c>
      <c r="S47" s="29"/>
      <c r="T47" s="753"/>
      <c r="U47" s="17"/>
      <c r="V47" s="761"/>
      <c r="W47" s="17"/>
      <c r="X47" s="761"/>
      <c r="Y47" s="16"/>
      <c r="Z47" s="761"/>
      <c r="AA47" s="17"/>
      <c r="AB47" s="747">
        <f>SUM(S47:Y47)</f>
        <v>0</v>
      </c>
      <c r="AC47" s="675">
        <f>T47+V47+X47+Z47</f>
        <v>0</v>
      </c>
      <c r="AD47" s="770">
        <f t="shared" si="15"/>
        <v>20</v>
      </c>
      <c r="AE47" s="674">
        <f t="shared" si="15"/>
        <v>0.6638783774812455</v>
      </c>
    </row>
    <row r="48" spans="2:31" ht="12.75">
      <c r="B48" s="168">
        <f t="shared" si="16"/>
        <v>5</v>
      </c>
      <c r="C48" s="165"/>
      <c r="D48" s="20"/>
      <c r="E48" s="74" t="s">
        <v>32</v>
      </c>
      <c r="F48" s="192" t="s">
        <v>243</v>
      </c>
      <c r="G48" s="178"/>
      <c r="H48" s="642"/>
      <c r="I48" s="14"/>
      <c r="J48" s="648"/>
      <c r="K48" s="8">
        <v>30</v>
      </c>
      <c r="L48" s="654">
        <f t="shared" si="12"/>
        <v>0.9958175662218681</v>
      </c>
      <c r="M48" s="14"/>
      <c r="N48" s="648"/>
      <c r="O48" s="10"/>
      <c r="P48" s="661"/>
      <c r="Q48" s="11">
        <f>G48+I48+K48+M48</f>
        <v>30</v>
      </c>
      <c r="R48" s="666">
        <f t="shared" si="13"/>
        <v>0.9958175662218681</v>
      </c>
      <c r="S48" s="29"/>
      <c r="T48" s="754"/>
      <c r="U48" s="11"/>
      <c r="V48" s="762"/>
      <c r="W48" s="11"/>
      <c r="X48" s="762"/>
      <c r="Y48" s="10"/>
      <c r="Z48" s="762"/>
      <c r="AA48" s="11"/>
      <c r="AB48" s="748">
        <f>SUM(S48:Y48)</f>
        <v>0</v>
      </c>
      <c r="AC48" s="675">
        <f>T48+V48+X48+Z48</f>
        <v>0</v>
      </c>
      <c r="AD48" s="770">
        <f t="shared" si="15"/>
        <v>30</v>
      </c>
      <c r="AE48" s="674">
        <f t="shared" si="15"/>
        <v>0.9958175662218681</v>
      </c>
    </row>
    <row r="49" spans="2:31" ht="12.75">
      <c r="B49" s="168">
        <f t="shared" si="16"/>
        <v>6</v>
      </c>
      <c r="C49" s="166"/>
      <c r="D49" s="19"/>
      <c r="E49" s="6" t="s">
        <v>33</v>
      </c>
      <c r="F49" s="179" t="s">
        <v>100</v>
      </c>
      <c r="G49" s="718"/>
      <c r="H49" s="719"/>
      <c r="I49" s="720"/>
      <c r="J49" s="719"/>
      <c r="K49" s="721">
        <v>50</v>
      </c>
      <c r="L49" s="733">
        <f t="shared" si="12"/>
        <v>1.6596959437031136</v>
      </c>
      <c r="M49" s="722"/>
      <c r="N49" s="723"/>
      <c r="O49" s="724"/>
      <c r="P49" s="725"/>
      <c r="Q49" s="726">
        <f>G49+I49+K49+M49+O49</f>
        <v>50</v>
      </c>
      <c r="R49" s="727">
        <f t="shared" si="13"/>
        <v>1.6596959437031136</v>
      </c>
      <c r="S49" s="728"/>
      <c r="T49" s="755"/>
      <c r="U49" s="729"/>
      <c r="V49" s="763"/>
      <c r="W49" s="729"/>
      <c r="X49" s="763"/>
      <c r="Y49" s="720"/>
      <c r="Z49" s="763"/>
      <c r="AA49" s="729"/>
      <c r="AB49" s="749">
        <f>SUM(S49:Y49)</f>
        <v>0</v>
      </c>
      <c r="AC49" s="731">
        <f>T49+V49+X49+Z49</f>
        <v>0</v>
      </c>
      <c r="AD49" s="771">
        <f>Q49+AB49</f>
        <v>50</v>
      </c>
      <c r="AE49" s="730">
        <f>AD49/30.126</f>
        <v>1.6596959437031136</v>
      </c>
    </row>
    <row r="50" spans="2:31" ht="12.75">
      <c r="B50" s="168">
        <f t="shared" si="16"/>
        <v>7</v>
      </c>
      <c r="C50" s="166"/>
      <c r="D50" s="20"/>
      <c r="E50" s="74" t="s">
        <v>34</v>
      </c>
      <c r="F50" s="175" t="s">
        <v>101</v>
      </c>
      <c r="G50" s="35"/>
      <c r="H50" s="649"/>
      <c r="I50" s="7"/>
      <c r="J50" s="10"/>
      <c r="K50" s="10">
        <v>2</v>
      </c>
      <c r="L50" s="733">
        <f t="shared" si="12"/>
        <v>0.06638783774812454</v>
      </c>
      <c r="M50" s="10"/>
      <c r="N50" s="35"/>
      <c r="O50" s="10"/>
      <c r="P50" s="10"/>
      <c r="Q50" s="726">
        <f>G50+I50+K50+M50+O50</f>
        <v>2</v>
      </c>
      <c r="R50" s="727">
        <f t="shared" si="13"/>
        <v>0.06638783774812454</v>
      </c>
      <c r="S50" s="228"/>
      <c r="T50" s="756">
        <f>L50+R50</f>
        <v>0.13277567549624908</v>
      </c>
      <c r="U50" s="716">
        <f>M50+S50</f>
        <v>0</v>
      </c>
      <c r="V50" s="756">
        <f>N50+T50</f>
        <v>0.13277567549624908</v>
      </c>
      <c r="W50" s="716">
        <f>O50+U50</f>
        <v>0</v>
      </c>
      <c r="X50" s="756">
        <f>P50+V50</f>
        <v>0.13277567549624908</v>
      </c>
      <c r="Y50" s="716">
        <v>0</v>
      </c>
      <c r="Z50" s="756">
        <f>R50+X50</f>
        <v>0.19916351324437362</v>
      </c>
      <c r="AA50" s="716">
        <f>S50+Y50</f>
        <v>0</v>
      </c>
      <c r="AB50" s="737">
        <f>T50+Z50</f>
        <v>0.33193918874062267</v>
      </c>
      <c r="AC50" s="773">
        <f>U50+AA50</f>
        <v>0</v>
      </c>
      <c r="AD50" s="766">
        <f>Q50+AB50</f>
        <v>2.3319391887406224</v>
      </c>
      <c r="AE50" s="731">
        <f>AD50/30.126</f>
        <v>0.0774062002503028</v>
      </c>
    </row>
    <row r="51" spans="2:31" ht="12.75">
      <c r="B51" s="168">
        <f t="shared" si="16"/>
        <v>8</v>
      </c>
      <c r="C51" s="233">
        <v>2</v>
      </c>
      <c r="D51" s="234" t="s">
        <v>324</v>
      </c>
      <c r="E51" s="235"/>
      <c r="F51" s="280"/>
      <c r="G51" s="282"/>
      <c r="H51" s="640"/>
      <c r="I51" s="282"/>
      <c r="J51" s="282"/>
      <c r="K51" s="284">
        <f>K52</f>
        <v>10</v>
      </c>
      <c r="L51" s="659">
        <f>L52</f>
        <v>0.3319391887406227</v>
      </c>
      <c r="M51" s="241">
        <f>M52</f>
        <v>0</v>
      </c>
      <c r="N51" s="282"/>
      <c r="O51" s="282"/>
      <c r="P51" s="282"/>
      <c r="Q51" s="284">
        <f>G51+I51+K51+N51+P51</f>
        <v>10</v>
      </c>
      <c r="R51" s="669">
        <f t="shared" si="13"/>
        <v>0.3319391887406227</v>
      </c>
      <c r="S51" s="336"/>
      <c r="T51" s="757">
        <f>T52</f>
        <v>0</v>
      </c>
      <c r="U51" s="241">
        <f aca="true" t="shared" si="17" ref="U51:X52">M51+S51</f>
        <v>0</v>
      </c>
      <c r="V51" s="757">
        <f t="shared" si="17"/>
        <v>0</v>
      </c>
      <c r="W51" s="241">
        <f t="shared" si="17"/>
        <v>0</v>
      </c>
      <c r="X51" s="757">
        <f t="shared" si="17"/>
        <v>0</v>
      </c>
      <c r="Y51" s="241">
        <f>Y52</f>
        <v>0</v>
      </c>
      <c r="Z51" s="757">
        <f>Z52</f>
        <v>0</v>
      </c>
      <c r="AA51" s="241">
        <f>S51+Y51</f>
        <v>0</v>
      </c>
      <c r="AB51" s="738">
        <f>T51+Z51</f>
        <v>0</v>
      </c>
      <c r="AC51" s="667">
        <f>U51+AA51</f>
        <v>0</v>
      </c>
      <c r="AD51" s="772">
        <f>Q51+AB51</f>
        <v>10</v>
      </c>
      <c r="AE51" s="667">
        <f>R51+AC51</f>
        <v>0.3319391887406227</v>
      </c>
    </row>
    <row r="52" spans="2:31" ht="12.75">
      <c r="B52" s="168">
        <f t="shared" si="16"/>
        <v>9</v>
      </c>
      <c r="C52" s="166"/>
      <c r="D52" s="171" t="s">
        <v>3</v>
      </c>
      <c r="E52" s="173" t="s">
        <v>10</v>
      </c>
      <c r="F52" s="180"/>
      <c r="G52" s="184"/>
      <c r="H52" s="717"/>
      <c r="I52" s="232"/>
      <c r="J52" s="232"/>
      <c r="K52" s="201">
        <v>10</v>
      </c>
      <c r="L52" s="734">
        <f>K52/30.126</f>
        <v>0.3319391887406227</v>
      </c>
      <c r="M52" s="201">
        <v>0</v>
      </c>
      <c r="N52" s="232"/>
      <c r="O52" s="201"/>
      <c r="P52" s="201"/>
      <c r="Q52" s="201">
        <f>G52+I52+K52+M52+O52</f>
        <v>10</v>
      </c>
      <c r="R52" s="735">
        <f t="shared" si="13"/>
        <v>0.3319391887406227</v>
      </c>
      <c r="S52" s="399"/>
      <c r="T52" s="758">
        <v>0</v>
      </c>
      <c r="U52" s="183">
        <f t="shared" si="17"/>
        <v>0</v>
      </c>
      <c r="V52" s="758">
        <f t="shared" si="17"/>
        <v>0</v>
      </c>
      <c r="W52" s="183">
        <f t="shared" si="17"/>
        <v>0</v>
      </c>
      <c r="X52" s="758">
        <f t="shared" si="17"/>
        <v>0</v>
      </c>
      <c r="Y52" s="183">
        <v>0</v>
      </c>
      <c r="Z52" s="758">
        <v>0</v>
      </c>
      <c r="AA52" s="183">
        <v>0</v>
      </c>
      <c r="AB52" s="739">
        <f>T52+Z52</f>
        <v>0</v>
      </c>
      <c r="AC52" s="774">
        <f>U52+AA52</f>
        <v>0</v>
      </c>
      <c r="AD52" s="767">
        <f>Q52+AB52</f>
        <v>10</v>
      </c>
      <c r="AE52" s="774">
        <f>R52+AC52</f>
        <v>0.3319391887406227</v>
      </c>
    </row>
  </sheetData>
  <sheetProtection/>
  <mergeCells count="33">
    <mergeCell ref="R42:R43"/>
    <mergeCell ref="S42:S43"/>
    <mergeCell ref="G6:G7"/>
    <mergeCell ref="K6:K7"/>
    <mergeCell ref="O6:O7"/>
    <mergeCell ref="B4:L4"/>
    <mergeCell ref="G5:L5"/>
    <mergeCell ref="G42:G43"/>
    <mergeCell ref="I42:I43"/>
    <mergeCell ref="K42:K43"/>
    <mergeCell ref="M42:M43"/>
    <mergeCell ref="O42:O43"/>
    <mergeCell ref="Q42:Q43"/>
    <mergeCell ref="R24:R25"/>
    <mergeCell ref="S24:S25"/>
    <mergeCell ref="I6:I7"/>
    <mergeCell ref="B40:L40"/>
    <mergeCell ref="G41:L41"/>
    <mergeCell ref="Q6:Q7"/>
    <mergeCell ref="R6:R7"/>
    <mergeCell ref="T41:AC41"/>
    <mergeCell ref="G24:G25"/>
    <mergeCell ref="I24:I25"/>
    <mergeCell ref="K24:K25"/>
    <mergeCell ref="M24:M25"/>
    <mergeCell ref="O24:O25"/>
    <mergeCell ref="Q24:Q25"/>
    <mergeCell ref="T5:AC5"/>
    <mergeCell ref="B22:L22"/>
    <mergeCell ref="G23:L23"/>
    <mergeCell ref="T23:AC23"/>
    <mergeCell ref="M6:M7"/>
    <mergeCell ref="S6:S7"/>
  </mergeCells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M35" sqref="A1:M35"/>
    </sheetView>
  </sheetViews>
  <sheetFormatPr defaultColWidth="9.140625" defaultRowHeight="12.75"/>
  <cols>
    <col min="1" max="1" width="13.57421875" style="0" customWidth="1"/>
    <col min="2" max="2" width="9.8515625" style="0" customWidth="1"/>
    <col min="3" max="4" width="5.00390625" style="0" bestFit="1" customWidth="1"/>
    <col min="5" max="11" width="4.28125" style="0" customWidth="1"/>
  </cols>
  <sheetData>
    <row r="1" ht="18.75">
      <c r="A1" s="538" t="s">
        <v>325</v>
      </c>
    </row>
    <row r="3" spans="1:8" ht="20.25">
      <c r="A3" s="595" t="s">
        <v>266</v>
      </c>
      <c r="B3" s="593" t="s">
        <v>326</v>
      </c>
      <c r="C3" s="593"/>
      <c r="D3" s="593"/>
      <c r="E3" s="593"/>
      <c r="F3" s="626"/>
      <c r="G3" s="626"/>
      <c r="H3" s="626"/>
    </row>
    <row r="4" spans="1:8" ht="12.75">
      <c r="A4" s="593"/>
      <c r="B4" s="593"/>
      <c r="C4" s="593"/>
      <c r="D4" s="593"/>
      <c r="E4" s="593"/>
      <c r="F4" s="626"/>
      <c r="G4" s="626"/>
      <c r="H4" s="626"/>
    </row>
    <row r="5" ht="13.5" thickBot="1"/>
    <row r="6" spans="1:6" ht="18" thickBot="1" thickTop="1">
      <c r="A6" s="698" t="s">
        <v>269</v>
      </c>
      <c r="B6" s="699">
        <v>2009</v>
      </c>
      <c r="C6" s="699">
        <v>2010</v>
      </c>
      <c r="D6" s="700">
        <v>2011</v>
      </c>
      <c r="F6" s="696" t="s">
        <v>266</v>
      </c>
    </row>
    <row r="7" spans="1:6" ht="26.25">
      <c r="A7" s="784" t="s">
        <v>307</v>
      </c>
      <c r="B7" s="781">
        <v>3.39</v>
      </c>
      <c r="C7" s="782">
        <v>3.39</v>
      </c>
      <c r="D7" s="783">
        <v>3.39</v>
      </c>
      <c r="F7" s="696" t="s">
        <v>332</v>
      </c>
    </row>
    <row r="8" spans="1:6" ht="17.25" thickBot="1">
      <c r="A8" s="702" t="s">
        <v>288</v>
      </c>
      <c r="B8" s="577"/>
      <c r="C8" s="576"/>
      <c r="D8" s="578"/>
      <c r="F8" s="696" t="s">
        <v>333</v>
      </c>
    </row>
    <row r="9" spans="1:6" ht="27" thickTop="1">
      <c r="A9" s="705" t="s">
        <v>307</v>
      </c>
      <c r="B9" s="684"/>
      <c r="C9" s="683"/>
      <c r="D9" s="685"/>
      <c r="F9" s="696" t="s">
        <v>334</v>
      </c>
    </row>
    <row r="10" spans="1:4" ht="17.25" thickBot="1">
      <c r="A10" s="702" t="s">
        <v>327</v>
      </c>
      <c r="B10" s="577">
        <v>102</v>
      </c>
      <c r="C10" s="576">
        <v>102</v>
      </c>
      <c r="D10" s="775">
        <v>102</v>
      </c>
    </row>
    <row r="11" ht="18" thickBot="1" thickTop="1">
      <c r="A11" s="579"/>
    </row>
    <row r="12" spans="1:11" ht="14.25" thickBot="1" thickTop="1">
      <c r="A12" s="580" t="s">
        <v>297</v>
      </c>
      <c r="B12" s="1587" t="s">
        <v>328</v>
      </c>
      <c r="C12" s="1588"/>
      <c r="D12" s="1588"/>
      <c r="E12" s="1588"/>
      <c r="F12" s="1588"/>
      <c r="G12" s="1588"/>
      <c r="H12" s="1588"/>
      <c r="I12" s="1588"/>
      <c r="J12" s="1588"/>
      <c r="K12" s="1589"/>
    </row>
    <row r="13" spans="1:11" ht="13.5" thickBot="1">
      <c r="A13" s="776" t="s">
        <v>272</v>
      </c>
      <c r="B13" s="1590" t="s">
        <v>329</v>
      </c>
      <c r="C13" s="1591"/>
      <c r="D13" s="1591"/>
      <c r="E13" s="1591"/>
      <c r="F13" s="1591"/>
      <c r="G13" s="1591"/>
      <c r="H13" s="1591"/>
      <c r="I13" s="1591"/>
      <c r="J13" s="1591"/>
      <c r="K13" s="1592"/>
    </row>
    <row r="14" spans="1:11" ht="26.25" thickBot="1">
      <c r="A14" s="777" t="s">
        <v>273</v>
      </c>
      <c r="B14" s="1582" t="s">
        <v>274</v>
      </c>
      <c r="C14" s="1583"/>
      <c r="D14" s="1584" t="s">
        <v>330</v>
      </c>
      <c r="E14" s="1585"/>
      <c r="F14" s="1585"/>
      <c r="G14" s="1585"/>
      <c r="H14" s="1585"/>
      <c r="I14" s="1585"/>
      <c r="J14" s="1585"/>
      <c r="K14" s="1586"/>
    </row>
    <row r="15" spans="1:5" ht="14.25" thickBot="1">
      <c r="A15" s="590" t="s">
        <v>275</v>
      </c>
      <c r="B15" s="588" t="s">
        <v>276</v>
      </c>
      <c r="C15" s="591" t="s">
        <v>277</v>
      </c>
      <c r="D15" s="591" t="s">
        <v>278</v>
      </c>
      <c r="E15" s="586"/>
    </row>
    <row r="16" spans="1:5" ht="26.25" thickBot="1">
      <c r="A16" s="590" t="s">
        <v>279</v>
      </c>
      <c r="B16" s="591">
        <v>3</v>
      </c>
      <c r="C16" s="591">
        <v>3</v>
      </c>
      <c r="D16" s="591">
        <v>3</v>
      </c>
      <c r="E16" s="586"/>
    </row>
    <row r="17" spans="1:5" ht="26.25" thickBot="1">
      <c r="A17" s="590" t="s">
        <v>283</v>
      </c>
      <c r="B17" s="591"/>
      <c r="C17" s="591"/>
      <c r="D17" s="591"/>
      <c r="E17" s="586"/>
    </row>
    <row r="18" spans="1:11" ht="26.25" thickBot="1">
      <c r="A18" s="777" t="s">
        <v>273</v>
      </c>
      <c r="B18" s="1582" t="s">
        <v>274</v>
      </c>
      <c r="C18" s="1583"/>
      <c r="D18" s="1584" t="s">
        <v>331</v>
      </c>
      <c r="E18" s="1585"/>
      <c r="F18" s="1585"/>
      <c r="G18" s="1585"/>
      <c r="H18" s="1585"/>
      <c r="I18" s="1585"/>
      <c r="J18" s="1585"/>
      <c r="K18" s="1586"/>
    </row>
    <row r="19" spans="1:5" ht="14.25" thickBot="1">
      <c r="A19" s="590" t="s">
        <v>275</v>
      </c>
      <c r="B19" s="588" t="s">
        <v>276</v>
      </c>
      <c r="C19" s="591" t="s">
        <v>277</v>
      </c>
      <c r="D19" s="591" t="s">
        <v>278</v>
      </c>
      <c r="E19" s="586"/>
    </row>
    <row r="20" spans="1:5" ht="26.25" thickBot="1">
      <c r="A20" s="590" t="s">
        <v>279</v>
      </c>
      <c r="B20" s="591">
        <v>6</v>
      </c>
      <c r="C20" s="591">
        <v>6</v>
      </c>
      <c r="D20" s="591">
        <v>6</v>
      </c>
      <c r="E20" s="586"/>
    </row>
    <row r="21" spans="1:5" ht="26.25" thickBot="1">
      <c r="A21" s="590" t="s">
        <v>283</v>
      </c>
      <c r="B21" s="591"/>
      <c r="C21" s="591"/>
      <c r="D21" s="591"/>
      <c r="E21" s="586"/>
    </row>
    <row r="22" spans="1:5" ht="15">
      <c r="A22" s="589"/>
      <c r="B22" s="589"/>
      <c r="C22" s="589"/>
      <c r="D22" s="589"/>
      <c r="E22" s="589"/>
    </row>
    <row r="23" ht="17.25" thickBot="1">
      <c r="A23" s="579"/>
    </row>
    <row r="24" spans="1:6" ht="18" thickBot="1" thickTop="1">
      <c r="A24" s="698" t="s">
        <v>269</v>
      </c>
      <c r="B24" s="699">
        <v>2009</v>
      </c>
      <c r="C24" s="699">
        <v>2010</v>
      </c>
      <c r="D24" s="700">
        <v>2011</v>
      </c>
      <c r="F24" s="696" t="s">
        <v>266</v>
      </c>
    </row>
    <row r="25" spans="1:6" ht="26.25">
      <c r="A25" s="784" t="s">
        <v>307</v>
      </c>
      <c r="B25" s="781">
        <v>0.33</v>
      </c>
      <c r="C25" s="782">
        <v>0.33</v>
      </c>
      <c r="D25" s="783">
        <v>0.33</v>
      </c>
      <c r="F25" s="696" t="s">
        <v>337</v>
      </c>
    </row>
    <row r="26" spans="1:6" ht="17.25" thickBot="1">
      <c r="A26" s="702" t="s">
        <v>288</v>
      </c>
      <c r="B26" s="577"/>
      <c r="C26" s="576"/>
      <c r="D26" s="578"/>
      <c r="F26" s="696" t="s">
        <v>338</v>
      </c>
    </row>
    <row r="27" spans="1:6" ht="27" thickTop="1">
      <c r="A27" s="705" t="s">
        <v>307</v>
      </c>
      <c r="B27" s="684"/>
      <c r="C27" s="683"/>
      <c r="D27" s="685"/>
      <c r="F27" s="696" t="s">
        <v>339</v>
      </c>
    </row>
    <row r="28" spans="1:4" ht="17.25" thickBot="1">
      <c r="A28" s="702" t="s">
        <v>327</v>
      </c>
      <c r="B28" s="577">
        <v>10</v>
      </c>
      <c r="C28" s="576">
        <v>10</v>
      </c>
      <c r="D28" s="775">
        <v>10</v>
      </c>
    </row>
    <row r="29" ht="18" thickBot="1" thickTop="1">
      <c r="A29" s="579"/>
    </row>
    <row r="30" spans="1:11" ht="14.25" thickBot="1" thickTop="1">
      <c r="A30" s="580" t="s">
        <v>297</v>
      </c>
      <c r="B30" s="1587" t="s">
        <v>328</v>
      </c>
      <c r="C30" s="1588"/>
      <c r="D30" s="1588"/>
      <c r="E30" s="1588"/>
      <c r="F30" s="1588"/>
      <c r="G30" s="1588"/>
      <c r="H30" s="1588"/>
      <c r="I30" s="1588"/>
      <c r="J30" s="1588"/>
      <c r="K30" s="1589"/>
    </row>
    <row r="31" spans="1:11" ht="13.5" thickBot="1">
      <c r="A31" s="776" t="s">
        <v>272</v>
      </c>
      <c r="B31" s="1590" t="s">
        <v>335</v>
      </c>
      <c r="C31" s="1591"/>
      <c r="D31" s="1591"/>
      <c r="E31" s="1591"/>
      <c r="F31" s="1591"/>
      <c r="G31" s="1591"/>
      <c r="H31" s="1591"/>
      <c r="I31" s="1591"/>
      <c r="J31" s="1591"/>
      <c r="K31" s="1592"/>
    </row>
    <row r="32" spans="1:11" ht="26.25" thickBot="1">
      <c r="A32" s="777" t="s">
        <v>273</v>
      </c>
      <c r="B32" s="1582" t="s">
        <v>274</v>
      </c>
      <c r="C32" s="1583"/>
      <c r="D32" s="1584" t="s">
        <v>336</v>
      </c>
      <c r="E32" s="1585"/>
      <c r="F32" s="1585"/>
      <c r="G32" s="1585"/>
      <c r="H32" s="1585"/>
      <c r="I32" s="1585"/>
      <c r="J32" s="1585"/>
      <c r="K32" s="1586"/>
    </row>
    <row r="33" spans="1:5" ht="14.25" thickBot="1">
      <c r="A33" s="590" t="s">
        <v>275</v>
      </c>
      <c r="B33" s="588" t="s">
        <v>276</v>
      </c>
      <c r="C33" s="591" t="s">
        <v>277</v>
      </c>
      <c r="D33" s="591" t="s">
        <v>278</v>
      </c>
      <c r="E33" s="586"/>
    </row>
    <row r="34" spans="1:5" ht="26.25" thickBot="1">
      <c r="A34" s="590" t="s">
        <v>279</v>
      </c>
      <c r="B34" s="591">
        <v>15</v>
      </c>
      <c r="C34" s="591">
        <v>15</v>
      </c>
      <c r="D34" s="591">
        <v>15</v>
      </c>
      <c r="E34" s="586"/>
    </row>
    <row r="35" spans="1:5" ht="26.25" thickBot="1">
      <c r="A35" s="590" t="s">
        <v>283</v>
      </c>
      <c r="B35" s="591"/>
      <c r="C35" s="591"/>
      <c r="D35" s="591"/>
      <c r="E35" s="586"/>
    </row>
    <row r="36" ht="26.25" customHeight="1"/>
  </sheetData>
  <sheetProtection/>
  <mergeCells count="10">
    <mergeCell ref="B32:C32"/>
    <mergeCell ref="D32:K32"/>
    <mergeCell ref="B18:C18"/>
    <mergeCell ref="D18:K18"/>
    <mergeCell ref="B12:K12"/>
    <mergeCell ref="B13:K13"/>
    <mergeCell ref="B14:C14"/>
    <mergeCell ref="D14:K14"/>
    <mergeCell ref="B30:K30"/>
    <mergeCell ref="B31:K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zoomScale="88" zoomScaleNormal="88" zoomScalePageLayoutView="0" workbookViewId="0" topLeftCell="F1">
      <selection activeCell="A2" sqref="A2:AB63"/>
    </sheetView>
  </sheetViews>
  <sheetFormatPr defaultColWidth="9.140625" defaultRowHeight="12.75"/>
  <cols>
    <col min="1" max="1" width="3.8515625" style="34" customWidth="1"/>
    <col min="2" max="2" width="5.00390625" style="33" customWidth="1"/>
    <col min="3" max="3" width="7.28125" style="0" customWidth="1"/>
    <col min="4" max="4" width="2.28125" style="0" customWidth="1"/>
    <col min="5" max="5" width="37.140625" style="0" customWidth="1"/>
    <col min="6" max="6" width="4.00390625" style="0" bestFit="1" customWidth="1"/>
    <col min="7" max="7" width="7.28125" style="0" bestFit="1" customWidth="1"/>
    <col min="8" max="8" width="4.00390625" style="0" bestFit="1" customWidth="1"/>
    <col min="9" max="9" width="7.28125" style="0" bestFit="1" customWidth="1"/>
    <col min="10" max="10" width="4.00390625" style="0" bestFit="1" customWidth="1"/>
    <col min="11" max="11" width="7.28125" style="0" customWidth="1"/>
    <col min="12" max="12" width="3.57421875" style="314" bestFit="1" customWidth="1"/>
    <col min="13" max="13" width="7.28125" style="0" bestFit="1" customWidth="1"/>
    <col min="14" max="14" width="3.57421875" style="0" bestFit="1" customWidth="1"/>
    <col min="15" max="15" width="7.28125" style="0" bestFit="1" customWidth="1"/>
    <col min="16" max="16" width="8.140625" style="0" bestFit="1" customWidth="1"/>
    <col min="17" max="17" width="7.28125" style="0" bestFit="1" customWidth="1"/>
    <col min="18" max="18" width="3.57421875" style="0" bestFit="1" customWidth="1"/>
    <col min="19" max="19" width="7.28125" style="314" bestFit="1" customWidth="1"/>
    <col min="20" max="20" width="3.57421875" style="87" bestFit="1" customWidth="1"/>
    <col min="21" max="21" width="7.28125" style="0" bestFit="1" customWidth="1"/>
    <col min="22" max="22" width="3.57421875" style="0" bestFit="1" customWidth="1"/>
    <col min="23" max="23" width="7.28125" style="0" bestFit="1" customWidth="1"/>
    <col min="24" max="24" width="3.57421875" style="0" bestFit="1" customWidth="1"/>
    <col min="25" max="25" width="4.7109375" style="0" bestFit="1" customWidth="1"/>
    <col min="26" max="26" width="7.28125" style="0" bestFit="1" customWidth="1"/>
    <col min="27" max="28" width="9.421875" style="0" bestFit="1" customWidth="1"/>
  </cols>
  <sheetData>
    <row r="1" spans="1:20" ht="12.75">
      <c r="A1" s="205"/>
      <c r="B1" s="206"/>
      <c r="C1" s="207"/>
      <c r="D1" s="207"/>
      <c r="E1" s="207"/>
      <c r="H1" s="314"/>
      <c r="I1" s="314"/>
      <c r="J1" s="314"/>
      <c r="K1" s="400"/>
      <c r="M1" s="314"/>
      <c r="N1" s="314"/>
      <c r="O1" s="314"/>
      <c r="P1" s="314"/>
      <c r="Q1" s="314"/>
      <c r="R1" s="338"/>
      <c r="T1" s="338"/>
    </row>
    <row r="2" spans="2:20" ht="18.75">
      <c r="B2" s="538" t="s">
        <v>343</v>
      </c>
      <c r="F2" s="207"/>
      <c r="G2" s="207"/>
      <c r="H2" s="287"/>
      <c r="I2" s="287"/>
      <c r="J2" s="287"/>
      <c r="K2" s="287"/>
      <c r="M2" s="287"/>
      <c r="N2" s="287"/>
      <c r="O2" s="287"/>
      <c r="P2" s="287"/>
      <c r="Q2" s="287"/>
      <c r="R2" s="287"/>
      <c r="T2" s="347"/>
    </row>
    <row r="3" ht="13.5" thickBot="1"/>
    <row r="4" spans="1:28" ht="13.5" customHeight="1" thickBot="1">
      <c r="A4" s="1596" t="s">
        <v>264</v>
      </c>
      <c r="B4" s="1580"/>
      <c r="C4" s="1580"/>
      <c r="D4" s="1580"/>
      <c r="E4" s="1580"/>
      <c r="F4" s="1580"/>
      <c r="G4" s="1580"/>
      <c r="H4" s="1580"/>
      <c r="I4" s="1580"/>
      <c r="J4" s="1580"/>
      <c r="K4" s="1580"/>
      <c r="L4" s="796"/>
      <c r="M4" s="797"/>
      <c r="N4" s="797"/>
      <c r="O4" s="797"/>
      <c r="P4" s="797"/>
      <c r="Q4" s="798"/>
      <c r="R4" s="851"/>
      <c r="S4" s="797"/>
      <c r="T4" s="796"/>
      <c r="U4" s="796"/>
      <c r="V4" s="796"/>
      <c r="W4" s="796"/>
      <c r="X4" s="796"/>
      <c r="Y4" s="797"/>
      <c r="Z4" s="798"/>
      <c r="AA4" s="455"/>
      <c r="AB4" s="455"/>
    </row>
    <row r="5" spans="1:28" ht="18.75" customHeight="1">
      <c r="A5" s="785"/>
      <c r="B5" s="787"/>
      <c r="C5" s="788"/>
      <c r="D5" s="789"/>
      <c r="E5" s="786"/>
      <c r="F5" s="1597" t="s">
        <v>40</v>
      </c>
      <c r="G5" s="1598"/>
      <c r="H5" s="1598"/>
      <c r="I5" s="1598"/>
      <c r="J5" s="1598"/>
      <c r="K5" s="1598"/>
      <c r="L5" s="799"/>
      <c r="M5" s="628"/>
      <c r="N5" s="628"/>
      <c r="O5" s="628"/>
      <c r="P5" s="628"/>
      <c r="Q5" s="629"/>
      <c r="R5" s="852"/>
      <c r="S5" s="628"/>
      <c r="T5" s="1599" t="s">
        <v>39</v>
      </c>
      <c r="U5" s="1598"/>
      <c r="V5" s="1598"/>
      <c r="W5" s="1598"/>
      <c r="X5" s="1598"/>
      <c r="Y5" s="790"/>
      <c r="Z5" s="629"/>
      <c r="AA5" s="482"/>
      <c r="AB5" s="482"/>
    </row>
    <row r="6" spans="1:28" ht="13.5" thickBot="1">
      <c r="A6" s="791"/>
      <c r="B6" s="792" t="s">
        <v>185</v>
      </c>
      <c r="C6" s="793" t="s">
        <v>37</v>
      </c>
      <c r="D6" s="1600" t="s">
        <v>38</v>
      </c>
      <c r="E6" s="1601"/>
      <c r="F6" s="1601"/>
      <c r="G6" s="1601"/>
      <c r="H6" s="1601"/>
      <c r="I6" s="1601"/>
      <c r="J6" s="1601"/>
      <c r="K6" s="1601"/>
      <c r="L6" s="794"/>
      <c r="M6" s="795"/>
      <c r="N6" s="795"/>
      <c r="O6" s="795"/>
      <c r="P6" s="795"/>
      <c r="Q6" s="633"/>
      <c r="R6" s="850"/>
      <c r="S6" s="795"/>
      <c r="T6" s="636"/>
      <c r="U6" s="636"/>
      <c r="V6" s="636"/>
      <c r="W6" s="636"/>
      <c r="X6" s="636"/>
      <c r="Y6" s="632"/>
      <c r="Z6" s="633"/>
      <c r="AA6" s="482" t="s">
        <v>41</v>
      </c>
      <c r="AB6" s="482" t="s">
        <v>41</v>
      </c>
    </row>
    <row r="7" spans="1:28" ht="12.75">
      <c r="A7" s="267"/>
      <c r="B7" s="268" t="s">
        <v>186</v>
      </c>
      <c r="C7" s="269" t="s">
        <v>184</v>
      </c>
      <c r="D7" s="270"/>
      <c r="E7" s="271" t="s">
        <v>30</v>
      </c>
      <c r="F7" s="1530">
        <v>610</v>
      </c>
      <c r="G7" s="548"/>
      <c r="H7" s="1518">
        <v>620</v>
      </c>
      <c r="I7" s="546"/>
      <c r="J7" s="1518">
        <v>630</v>
      </c>
      <c r="K7" s="546"/>
      <c r="L7" s="1518">
        <v>640</v>
      </c>
      <c r="M7" s="546"/>
      <c r="N7" s="1518">
        <v>650</v>
      </c>
      <c r="O7" s="552"/>
      <c r="P7" s="1595" t="s">
        <v>28</v>
      </c>
      <c r="Q7" s="1593" t="s">
        <v>28</v>
      </c>
      <c r="R7" s="1530">
        <v>713</v>
      </c>
      <c r="S7" s="548"/>
      <c r="T7" s="1518">
        <v>714</v>
      </c>
      <c r="U7" s="546"/>
      <c r="V7" s="1518">
        <v>716</v>
      </c>
      <c r="W7" s="546"/>
      <c r="X7" s="1518">
        <v>717</v>
      </c>
      <c r="Y7" s="1595" t="s">
        <v>28</v>
      </c>
      <c r="Z7" s="1593" t="s">
        <v>28</v>
      </c>
      <c r="AA7" s="482" t="s">
        <v>120</v>
      </c>
      <c r="AB7" s="482" t="s">
        <v>120</v>
      </c>
    </row>
    <row r="8" spans="1:28" ht="13.5" thickBot="1">
      <c r="A8" s="272"/>
      <c r="B8" s="273"/>
      <c r="C8" s="274"/>
      <c r="D8" s="275"/>
      <c r="E8" s="276"/>
      <c r="F8" s="1531"/>
      <c r="G8" s="549"/>
      <c r="H8" s="1519"/>
      <c r="I8" s="547"/>
      <c r="J8" s="1519"/>
      <c r="K8" s="547"/>
      <c r="L8" s="1519"/>
      <c r="M8" s="547"/>
      <c r="N8" s="1519"/>
      <c r="O8" s="553"/>
      <c r="P8" s="1519"/>
      <c r="Q8" s="1594"/>
      <c r="R8" s="1531"/>
      <c r="S8" s="549"/>
      <c r="T8" s="1519"/>
      <c r="U8" s="547"/>
      <c r="V8" s="1519"/>
      <c r="W8" s="547"/>
      <c r="X8" s="1519"/>
      <c r="Y8" s="1519"/>
      <c r="Z8" s="1594"/>
      <c r="AA8" s="483" t="s">
        <v>118</v>
      </c>
      <c r="AB8" s="483" t="s">
        <v>118</v>
      </c>
    </row>
    <row r="9" spans="1:28" ht="16.5" thickBot="1" thickTop="1">
      <c r="A9" s="168">
        <v>1</v>
      </c>
      <c r="B9" s="351" t="s">
        <v>344</v>
      </c>
      <c r="C9" s="220"/>
      <c r="D9" s="221"/>
      <c r="E9" s="222"/>
      <c r="F9" s="333">
        <f aca="true" t="shared" si="0" ref="F9:O9">F10+F14+F16+F17+F19</f>
        <v>58</v>
      </c>
      <c r="G9" s="801">
        <f t="shared" si="0"/>
        <v>1.9252472946956116</v>
      </c>
      <c r="H9" s="333">
        <f t="shared" si="0"/>
        <v>24</v>
      </c>
      <c r="I9" s="801">
        <f t="shared" si="0"/>
        <v>0.7966540529774945</v>
      </c>
      <c r="J9" s="333">
        <f t="shared" si="0"/>
        <v>81</v>
      </c>
      <c r="K9" s="801">
        <f t="shared" si="0"/>
        <v>2.6887074287990442</v>
      </c>
      <c r="L9" s="333">
        <f t="shared" si="0"/>
        <v>0</v>
      </c>
      <c r="M9" s="801">
        <f t="shared" si="0"/>
        <v>0</v>
      </c>
      <c r="N9" s="223">
        <f t="shared" si="0"/>
        <v>0</v>
      </c>
      <c r="O9" s="815">
        <f t="shared" si="0"/>
        <v>0</v>
      </c>
      <c r="P9" s="841">
        <f aca="true" t="shared" si="1" ref="P9:P20">F9+H9+J9+L9+N9</f>
        <v>163</v>
      </c>
      <c r="Q9" s="834">
        <f>Q10+Q14+Q16+Q17+Q19</f>
        <v>5.473413442734566</v>
      </c>
      <c r="R9" s="333">
        <f aca="true" t="shared" si="2" ref="R9:Z9">R10+R14+R16+R17+R19</f>
        <v>0</v>
      </c>
      <c r="S9" s="801">
        <f t="shared" si="2"/>
        <v>0</v>
      </c>
      <c r="T9" s="333">
        <f t="shared" si="2"/>
        <v>0</v>
      </c>
      <c r="U9" s="801">
        <f t="shared" si="2"/>
        <v>0</v>
      </c>
      <c r="V9" s="333">
        <f t="shared" si="2"/>
        <v>0</v>
      </c>
      <c r="W9" s="801">
        <f t="shared" si="2"/>
        <v>0</v>
      </c>
      <c r="X9" s="223">
        <f t="shared" si="2"/>
        <v>0</v>
      </c>
      <c r="Y9" s="223">
        <f t="shared" si="2"/>
        <v>0</v>
      </c>
      <c r="Z9" s="855">
        <f t="shared" si="2"/>
        <v>0</v>
      </c>
      <c r="AA9" s="849">
        <f aca="true" t="shared" si="3" ref="AA9:AA20">P9+Y9</f>
        <v>163</v>
      </c>
      <c r="AB9" s="862">
        <f aca="true" t="shared" si="4" ref="AB9:AB20">Q9+Z9</f>
        <v>5.473413442734566</v>
      </c>
    </row>
    <row r="10" spans="1:28" ht="13.5" thickTop="1">
      <c r="A10" s="169">
        <f aca="true" t="shared" si="5" ref="A10:A20">A9+1</f>
        <v>2</v>
      </c>
      <c r="B10" s="277">
        <v>1</v>
      </c>
      <c r="C10" s="278" t="s">
        <v>204</v>
      </c>
      <c r="D10" s="279"/>
      <c r="E10" s="280"/>
      <c r="F10" s="316">
        <f aca="true" t="shared" si="6" ref="F10:O10">F11</f>
        <v>0</v>
      </c>
      <c r="G10" s="802">
        <f t="shared" si="6"/>
        <v>0</v>
      </c>
      <c r="H10" s="324">
        <f t="shared" si="6"/>
        <v>0</v>
      </c>
      <c r="I10" s="806">
        <f t="shared" si="6"/>
        <v>0</v>
      </c>
      <c r="J10" s="324">
        <f t="shared" si="6"/>
        <v>50</v>
      </c>
      <c r="K10" s="806">
        <f>J10/30.126</f>
        <v>1.6596959437031136</v>
      </c>
      <c r="L10" s="324">
        <f t="shared" si="6"/>
        <v>0</v>
      </c>
      <c r="M10" s="806">
        <f t="shared" si="6"/>
        <v>0</v>
      </c>
      <c r="N10" s="324">
        <f t="shared" si="6"/>
        <v>0</v>
      </c>
      <c r="O10" s="816">
        <f t="shared" si="6"/>
        <v>0</v>
      </c>
      <c r="P10" s="842">
        <f t="shared" si="1"/>
        <v>50</v>
      </c>
      <c r="Q10" s="835">
        <f>Q11</f>
        <v>1.6596959437031136</v>
      </c>
      <c r="R10" s="324"/>
      <c r="S10" s="806"/>
      <c r="T10" s="324"/>
      <c r="U10" s="806"/>
      <c r="V10" s="324"/>
      <c r="W10" s="806"/>
      <c r="X10" s="324"/>
      <c r="Y10" s="324"/>
      <c r="Z10" s="856">
        <f aca="true" t="shared" si="7" ref="Z10:Z17">SUM(R10:X10)</f>
        <v>0</v>
      </c>
      <c r="AA10" s="317">
        <f t="shared" si="3"/>
        <v>50</v>
      </c>
      <c r="AB10" s="863">
        <f t="shared" si="4"/>
        <v>1.6596959437031136</v>
      </c>
    </row>
    <row r="11" spans="1:28" ht="12.75">
      <c r="A11" s="169">
        <f t="shared" si="5"/>
        <v>3</v>
      </c>
      <c r="B11" s="166"/>
      <c r="C11" s="22" t="s">
        <v>3</v>
      </c>
      <c r="D11" s="174" t="s">
        <v>19</v>
      </c>
      <c r="E11" s="177"/>
      <c r="F11" s="200">
        <f>F12+F13</f>
        <v>0</v>
      </c>
      <c r="G11" s="803">
        <f>G12+G13</f>
        <v>0</v>
      </c>
      <c r="H11" s="185">
        <f>H12+H13</f>
        <v>0</v>
      </c>
      <c r="I11" s="807"/>
      <c r="J11" s="185">
        <f aca="true" t="shared" si="8" ref="J11:O11">J12+J13</f>
        <v>50</v>
      </c>
      <c r="K11" s="807">
        <f>J11/30.126</f>
        <v>1.6596959437031136</v>
      </c>
      <c r="L11" s="185">
        <f t="shared" si="8"/>
        <v>0</v>
      </c>
      <c r="M11" s="807">
        <f t="shared" si="8"/>
        <v>0</v>
      </c>
      <c r="N11" s="185">
        <f t="shared" si="8"/>
        <v>0</v>
      </c>
      <c r="O11" s="817">
        <f t="shared" si="8"/>
        <v>0</v>
      </c>
      <c r="P11" s="843">
        <f t="shared" si="1"/>
        <v>50</v>
      </c>
      <c r="Q11" s="836">
        <f>P11/30.126</f>
        <v>1.6596959437031136</v>
      </c>
      <c r="R11" s="185"/>
      <c r="S11" s="807"/>
      <c r="T11" s="185"/>
      <c r="U11" s="807"/>
      <c r="V11" s="185"/>
      <c r="W11" s="807"/>
      <c r="X11" s="185"/>
      <c r="Y11" s="185"/>
      <c r="Z11" s="857">
        <f t="shared" si="7"/>
        <v>0</v>
      </c>
      <c r="AA11" s="197">
        <f t="shared" si="3"/>
        <v>50</v>
      </c>
      <c r="AB11" s="864">
        <f t="shared" si="4"/>
        <v>1.6596959437031136</v>
      </c>
    </row>
    <row r="12" spans="1:28" ht="12.75">
      <c r="A12" s="169">
        <f t="shared" si="5"/>
        <v>4</v>
      </c>
      <c r="B12" s="165"/>
      <c r="C12" s="19"/>
      <c r="D12" s="6" t="s">
        <v>31</v>
      </c>
      <c r="E12" s="193" t="s">
        <v>340</v>
      </c>
      <c r="F12" s="35"/>
      <c r="G12" s="644"/>
      <c r="H12" s="10"/>
      <c r="I12" s="649"/>
      <c r="J12" s="7">
        <v>40</v>
      </c>
      <c r="K12" s="811"/>
      <c r="L12" s="35"/>
      <c r="M12" s="644"/>
      <c r="N12" s="10"/>
      <c r="O12" s="661"/>
      <c r="P12" s="762">
        <f t="shared" si="1"/>
        <v>40</v>
      </c>
      <c r="Q12" s="666">
        <f>SUM(F12:N12)/30.126</f>
        <v>1.327756754962491</v>
      </c>
      <c r="R12" s="16"/>
      <c r="S12" s="853"/>
      <c r="T12" s="16"/>
      <c r="U12" s="853"/>
      <c r="V12" s="16"/>
      <c r="W12" s="853"/>
      <c r="X12" s="16"/>
      <c r="Y12" s="16"/>
      <c r="Z12" s="858">
        <f t="shared" si="7"/>
        <v>0</v>
      </c>
      <c r="AA12" s="189">
        <f t="shared" si="3"/>
        <v>40</v>
      </c>
      <c r="AB12" s="674">
        <f t="shared" si="4"/>
        <v>1.327756754962491</v>
      </c>
    </row>
    <row r="13" spans="1:28" ht="12.75">
      <c r="A13" s="169">
        <f t="shared" si="5"/>
        <v>5</v>
      </c>
      <c r="B13" s="172"/>
      <c r="C13" s="80"/>
      <c r="D13" s="6" t="s">
        <v>32</v>
      </c>
      <c r="E13" s="175" t="s">
        <v>106</v>
      </c>
      <c r="F13" s="178"/>
      <c r="G13" s="642"/>
      <c r="H13" s="14"/>
      <c r="I13" s="648"/>
      <c r="J13" s="8">
        <v>10</v>
      </c>
      <c r="K13" s="812"/>
      <c r="L13" s="178"/>
      <c r="M13" s="642"/>
      <c r="N13" s="14"/>
      <c r="O13" s="818"/>
      <c r="P13" s="762">
        <f t="shared" si="1"/>
        <v>10</v>
      </c>
      <c r="Q13" s="666">
        <f>SUM(F13:N13)/30.126</f>
        <v>0.3319391887406227</v>
      </c>
      <c r="R13" s="10"/>
      <c r="S13" s="649"/>
      <c r="T13" s="10"/>
      <c r="U13" s="649"/>
      <c r="V13" s="10"/>
      <c r="W13" s="649"/>
      <c r="X13" s="10"/>
      <c r="Y13" s="16"/>
      <c r="Z13" s="858">
        <f t="shared" si="7"/>
        <v>0</v>
      </c>
      <c r="AA13" s="189">
        <f t="shared" si="3"/>
        <v>10</v>
      </c>
      <c r="AB13" s="674">
        <f t="shared" si="4"/>
        <v>0.3319391887406227</v>
      </c>
    </row>
    <row r="14" spans="1:28" ht="12.75">
      <c r="A14" s="169">
        <f t="shared" si="5"/>
        <v>6</v>
      </c>
      <c r="B14" s="233">
        <v>2</v>
      </c>
      <c r="C14" s="234" t="s">
        <v>205</v>
      </c>
      <c r="D14" s="235"/>
      <c r="E14" s="236"/>
      <c r="F14" s="315">
        <f aca="true" t="shared" si="9" ref="F14:O14">F15</f>
        <v>18</v>
      </c>
      <c r="G14" s="800">
        <f t="shared" si="9"/>
        <v>0.5974905397331208</v>
      </c>
      <c r="H14" s="237">
        <f t="shared" si="9"/>
        <v>7</v>
      </c>
      <c r="I14" s="808">
        <f t="shared" si="9"/>
        <v>0.2323574321184359</v>
      </c>
      <c r="J14" s="237">
        <f t="shared" si="9"/>
        <v>24</v>
      </c>
      <c r="K14" s="808">
        <f t="shared" si="9"/>
        <v>0.7966540529774945</v>
      </c>
      <c r="L14" s="237">
        <f t="shared" si="9"/>
        <v>0</v>
      </c>
      <c r="M14" s="808">
        <f t="shared" si="9"/>
        <v>0</v>
      </c>
      <c r="N14" s="237">
        <f t="shared" si="9"/>
        <v>0</v>
      </c>
      <c r="O14" s="819">
        <f t="shared" si="9"/>
        <v>0</v>
      </c>
      <c r="P14" s="844">
        <f t="shared" si="1"/>
        <v>49</v>
      </c>
      <c r="Q14" s="837">
        <f>Q15</f>
        <v>1.6265020248290512</v>
      </c>
      <c r="R14" s="237"/>
      <c r="S14" s="808"/>
      <c r="T14" s="237"/>
      <c r="U14" s="808"/>
      <c r="V14" s="237"/>
      <c r="W14" s="808"/>
      <c r="X14" s="237"/>
      <c r="Y14" s="237"/>
      <c r="Z14" s="859">
        <f t="shared" si="7"/>
        <v>0</v>
      </c>
      <c r="AA14" s="298">
        <f t="shared" si="3"/>
        <v>49</v>
      </c>
      <c r="AB14" s="865">
        <f t="shared" si="4"/>
        <v>1.6265020248290512</v>
      </c>
    </row>
    <row r="15" spans="1:28" ht="12.75">
      <c r="A15" s="169">
        <f t="shared" si="5"/>
        <v>7</v>
      </c>
      <c r="B15" s="166"/>
      <c r="C15" s="22" t="s">
        <v>215</v>
      </c>
      <c r="D15" s="174" t="s">
        <v>216</v>
      </c>
      <c r="E15" s="177"/>
      <c r="F15" s="200">
        <v>18</v>
      </c>
      <c r="G15" s="803">
        <f>F15/30.126</f>
        <v>0.5974905397331208</v>
      </c>
      <c r="H15" s="185">
        <v>7</v>
      </c>
      <c r="I15" s="807">
        <f>H15/30.126</f>
        <v>0.2323574321184359</v>
      </c>
      <c r="J15" s="202">
        <v>24</v>
      </c>
      <c r="K15" s="813">
        <f>J15/30.126</f>
        <v>0.7966540529774945</v>
      </c>
      <c r="L15" s="200"/>
      <c r="M15" s="803"/>
      <c r="N15" s="185"/>
      <c r="O15" s="817"/>
      <c r="P15" s="843">
        <f t="shared" si="1"/>
        <v>49</v>
      </c>
      <c r="Q15" s="836">
        <f>P15/30.126</f>
        <v>1.6265020248290512</v>
      </c>
      <c r="R15" s="185"/>
      <c r="S15" s="807"/>
      <c r="T15" s="185"/>
      <c r="U15" s="807"/>
      <c r="V15" s="185"/>
      <c r="W15" s="807"/>
      <c r="X15" s="185"/>
      <c r="Y15" s="185"/>
      <c r="Z15" s="857">
        <f t="shared" si="7"/>
        <v>0</v>
      </c>
      <c r="AA15" s="197">
        <f t="shared" si="3"/>
        <v>49</v>
      </c>
      <c r="AB15" s="864">
        <f t="shared" si="4"/>
        <v>1.6265020248290512</v>
      </c>
    </row>
    <row r="16" spans="1:28" ht="12.75">
      <c r="A16" s="169">
        <f t="shared" si="5"/>
        <v>8</v>
      </c>
      <c r="B16" s="233">
        <v>4</v>
      </c>
      <c r="C16" s="234" t="s">
        <v>385</v>
      </c>
      <c r="D16" s="235"/>
      <c r="E16" s="236"/>
      <c r="F16" s="306">
        <v>29</v>
      </c>
      <c r="G16" s="800">
        <f>F16/30.126</f>
        <v>0.9626236473478058</v>
      </c>
      <c r="H16" s="307">
        <v>12</v>
      </c>
      <c r="I16" s="808">
        <f>H16/30.126</f>
        <v>0.39832702648874724</v>
      </c>
      <c r="J16" s="307"/>
      <c r="K16" s="800"/>
      <c r="L16" s="306"/>
      <c r="M16" s="800"/>
      <c r="N16" s="307"/>
      <c r="O16" s="819"/>
      <c r="P16" s="844">
        <f t="shared" si="1"/>
        <v>41</v>
      </c>
      <c r="Q16" s="837">
        <f>SUM(F16:N16)/30.126</f>
        <v>1.4061259600954839</v>
      </c>
      <c r="R16" s="307"/>
      <c r="S16" s="808"/>
      <c r="T16" s="307"/>
      <c r="U16" s="808"/>
      <c r="V16" s="307"/>
      <c r="W16" s="808"/>
      <c r="X16" s="307"/>
      <c r="Y16" s="307"/>
      <c r="Z16" s="859">
        <f t="shared" si="7"/>
        <v>0</v>
      </c>
      <c r="AA16" s="298">
        <f t="shared" si="3"/>
        <v>41</v>
      </c>
      <c r="AB16" s="865">
        <f t="shared" si="4"/>
        <v>1.4061259600954839</v>
      </c>
    </row>
    <row r="17" spans="1:28" ht="12.75">
      <c r="A17" s="169">
        <f>A16+1</f>
        <v>9</v>
      </c>
      <c r="B17" s="233">
        <v>3</v>
      </c>
      <c r="C17" s="234" t="s">
        <v>187</v>
      </c>
      <c r="D17" s="235"/>
      <c r="E17" s="236"/>
      <c r="F17" s="306">
        <f aca="true" t="shared" si="10" ref="F17:O17">F18</f>
        <v>11</v>
      </c>
      <c r="G17" s="800">
        <f t="shared" si="10"/>
        <v>0.365133107614685</v>
      </c>
      <c r="H17" s="307">
        <f t="shared" si="10"/>
        <v>5</v>
      </c>
      <c r="I17" s="808">
        <f t="shared" si="10"/>
        <v>0.16596959437031136</v>
      </c>
      <c r="J17" s="307">
        <f t="shared" si="10"/>
        <v>0</v>
      </c>
      <c r="K17" s="800">
        <f t="shared" si="10"/>
        <v>0</v>
      </c>
      <c r="L17" s="306">
        <f t="shared" si="10"/>
        <v>0</v>
      </c>
      <c r="M17" s="800">
        <f t="shared" si="10"/>
        <v>0</v>
      </c>
      <c r="N17" s="307">
        <f t="shared" si="10"/>
        <v>0</v>
      </c>
      <c r="O17" s="819">
        <f t="shared" si="10"/>
        <v>0</v>
      </c>
      <c r="P17" s="844">
        <f t="shared" si="1"/>
        <v>16</v>
      </c>
      <c r="Q17" s="837">
        <f>Q18</f>
        <v>0.5487320819884816</v>
      </c>
      <c r="R17" s="307"/>
      <c r="S17" s="808"/>
      <c r="T17" s="307"/>
      <c r="U17" s="808"/>
      <c r="V17" s="307"/>
      <c r="W17" s="808"/>
      <c r="X17" s="307"/>
      <c r="Y17" s="307"/>
      <c r="Z17" s="859">
        <f t="shared" si="7"/>
        <v>0</v>
      </c>
      <c r="AA17" s="298">
        <f t="shared" si="3"/>
        <v>16</v>
      </c>
      <c r="AB17" s="865">
        <f t="shared" si="4"/>
        <v>0.5487320819884816</v>
      </c>
    </row>
    <row r="18" spans="1:28" ht="12.75">
      <c r="A18" s="169">
        <f t="shared" si="5"/>
        <v>10</v>
      </c>
      <c r="B18" s="470"/>
      <c r="C18" s="22" t="s">
        <v>188</v>
      </c>
      <c r="D18" s="174" t="s">
        <v>8</v>
      </c>
      <c r="E18" s="471"/>
      <c r="F18" s="519">
        <v>11</v>
      </c>
      <c r="G18" s="804">
        <f>F18/30.126</f>
        <v>0.365133107614685</v>
      </c>
      <c r="H18" s="520">
        <v>5</v>
      </c>
      <c r="I18" s="809">
        <f>H18/30.126</f>
        <v>0.16596959437031136</v>
      </c>
      <c r="J18" s="520"/>
      <c r="K18" s="804"/>
      <c r="L18" s="519"/>
      <c r="M18" s="804"/>
      <c r="N18" s="521"/>
      <c r="O18" s="820"/>
      <c r="P18" s="845">
        <f t="shared" si="1"/>
        <v>16</v>
      </c>
      <c r="Q18" s="838">
        <f>SUM(F18:N18)/30.126</f>
        <v>0.5487320819884816</v>
      </c>
      <c r="R18" s="472"/>
      <c r="S18" s="854"/>
      <c r="T18" s="472"/>
      <c r="U18" s="854"/>
      <c r="V18" s="472"/>
      <c r="W18" s="854"/>
      <c r="X18" s="472"/>
      <c r="Y18" s="472"/>
      <c r="Z18" s="860">
        <v>0</v>
      </c>
      <c r="AA18" s="473">
        <f t="shared" si="3"/>
        <v>16</v>
      </c>
      <c r="AB18" s="866">
        <f t="shared" si="4"/>
        <v>0.5487320819884816</v>
      </c>
    </row>
    <row r="19" spans="1:28" ht="12.75">
      <c r="A19" s="169">
        <f t="shared" si="5"/>
        <v>11</v>
      </c>
      <c r="B19" s="233">
        <v>4</v>
      </c>
      <c r="C19" s="234" t="s">
        <v>341</v>
      </c>
      <c r="D19" s="235"/>
      <c r="E19" s="236"/>
      <c r="F19" s="822">
        <f aca="true" t="shared" si="11" ref="F19:O19">F20</f>
        <v>0</v>
      </c>
      <c r="G19" s="805">
        <f t="shared" si="11"/>
        <v>0</v>
      </c>
      <c r="H19" s="823">
        <f t="shared" si="11"/>
        <v>0</v>
      </c>
      <c r="I19" s="810">
        <f t="shared" si="11"/>
        <v>0</v>
      </c>
      <c r="J19" s="237">
        <f t="shared" si="11"/>
        <v>7</v>
      </c>
      <c r="K19" s="800">
        <f t="shared" si="11"/>
        <v>0.2323574321184359</v>
      </c>
      <c r="L19" s="822">
        <f t="shared" si="11"/>
        <v>0</v>
      </c>
      <c r="M19" s="805">
        <f t="shared" si="11"/>
        <v>0</v>
      </c>
      <c r="N19" s="823">
        <f t="shared" si="11"/>
        <v>0</v>
      </c>
      <c r="O19" s="821">
        <f t="shared" si="11"/>
        <v>0</v>
      </c>
      <c r="P19" s="846">
        <f t="shared" si="1"/>
        <v>7</v>
      </c>
      <c r="Q19" s="839">
        <f>Q20</f>
        <v>0.2323574321184359</v>
      </c>
      <c r="R19" s="335"/>
      <c r="S19" s="810"/>
      <c r="T19" s="335"/>
      <c r="U19" s="810"/>
      <c r="V19" s="335"/>
      <c r="W19" s="810"/>
      <c r="X19" s="335"/>
      <c r="Y19" s="335"/>
      <c r="Z19" s="861">
        <f>SUM(R19:X19)</f>
        <v>0</v>
      </c>
      <c r="AA19" s="238">
        <f t="shared" si="3"/>
        <v>7</v>
      </c>
      <c r="AB19" s="867">
        <f t="shared" si="4"/>
        <v>0.2323574321184359</v>
      </c>
    </row>
    <row r="20" spans="1:28" ht="13.5" thickBot="1">
      <c r="A20" s="169">
        <f t="shared" si="5"/>
        <v>12</v>
      </c>
      <c r="B20" s="214"/>
      <c r="C20" s="824" t="s">
        <v>342</v>
      </c>
      <c r="D20" s="825"/>
      <c r="E20" s="833" t="s">
        <v>109</v>
      </c>
      <c r="F20" s="826"/>
      <c r="G20" s="827"/>
      <c r="H20" s="828"/>
      <c r="I20" s="829"/>
      <c r="J20" s="830">
        <v>7</v>
      </c>
      <c r="K20" s="831">
        <f>J20/30.126</f>
        <v>0.2323574321184359</v>
      </c>
      <c r="L20" s="826"/>
      <c r="M20" s="827"/>
      <c r="N20" s="828"/>
      <c r="O20" s="832"/>
      <c r="P20" s="847">
        <f t="shared" si="1"/>
        <v>7</v>
      </c>
      <c r="Q20" s="840">
        <f>P20/30.126</f>
        <v>0.2323574321184359</v>
      </c>
      <c r="R20" s="828"/>
      <c r="S20" s="829"/>
      <c r="T20" s="828"/>
      <c r="U20" s="829"/>
      <c r="V20" s="828"/>
      <c r="W20" s="829"/>
      <c r="X20" s="828"/>
      <c r="Y20" s="828"/>
      <c r="Z20" s="868">
        <f>SUM(R20:X20)</f>
        <v>0</v>
      </c>
      <c r="AA20" s="869">
        <f t="shared" si="3"/>
        <v>7</v>
      </c>
      <c r="AB20" s="870">
        <f t="shared" si="4"/>
        <v>0.2323574321184359</v>
      </c>
    </row>
    <row r="21" spans="1:21" ht="12.75">
      <c r="A21" s="348"/>
      <c r="B21" s="349"/>
      <c r="C21" s="310"/>
      <c r="D21" s="309"/>
      <c r="E21" s="309"/>
      <c r="F21" s="309"/>
      <c r="G21" s="309"/>
      <c r="H21" s="309"/>
      <c r="I21" s="309"/>
      <c r="J21" s="309"/>
      <c r="K21" s="814"/>
      <c r="L21" s="309"/>
      <c r="M21" s="309"/>
      <c r="N21" s="309"/>
      <c r="O21" s="309"/>
      <c r="P21" s="848"/>
      <c r="Q21" s="309"/>
      <c r="R21" s="309"/>
      <c r="S21" s="309"/>
      <c r="T21" s="309"/>
      <c r="U21" s="350"/>
    </row>
    <row r="22" spans="1:20" ht="12.75">
      <c r="A22" s="286"/>
      <c r="B22" s="75"/>
      <c r="C22" s="113"/>
      <c r="D22" s="311"/>
      <c r="E22" s="302"/>
      <c r="F22" s="303"/>
      <c r="G22" s="303"/>
      <c r="H22" s="541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</row>
    <row r="23" spans="2:20" ht="18.75">
      <c r="B23" s="538" t="s">
        <v>343</v>
      </c>
      <c r="F23" s="207"/>
      <c r="G23" s="207"/>
      <c r="H23" s="287"/>
      <c r="I23" s="287"/>
      <c r="J23" s="287"/>
      <c r="K23" s="287"/>
      <c r="M23" s="287"/>
      <c r="N23" s="287"/>
      <c r="O23" s="287"/>
      <c r="P23" s="287"/>
      <c r="Q23" s="287"/>
      <c r="R23" s="287"/>
      <c r="T23" s="347"/>
    </row>
    <row r="24" ht="13.5" thickBot="1"/>
    <row r="25" spans="1:28" ht="13.5" thickBot="1">
      <c r="A25" s="1596" t="s">
        <v>345</v>
      </c>
      <c r="B25" s="1580"/>
      <c r="C25" s="1580"/>
      <c r="D25" s="1580"/>
      <c r="E25" s="1580"/>
      <c r="F25" s="1580"/>
      <c r="G25" s="1580"/>
      <c r="H25" s="1580"/>
      <c r="I25" s="1580"/>
      <c r="J25" s="1580"/>
      <c r="K25" s="1580"/>
      <c r="L25" s="796"/>
      <c r="M25" s="797"/>
      <c r="N25" s="797"/>
      <c r="O25" s="797"/>
      <c r="P25" s="797"/>
      <c r="Q25" s="798"/>
      <c r="R25" s="851"/>
      <c r="S25" s="797"/>
      <c r="T25" s="796"/>
      <c r="U25" s="796"/>
      <c r="V25" s="796"/>
      <c r="W25" s="796"/>
      <c r="X25" s="796"/>
      <c r="Y25" s="797"/>
      <c r="Z25" s="798"/>
      <c r="AA25" s="455"/>
      <c r="AB25" s="455"/>
    </row>
    <row r="26" spans="1:28" ht="18.75">
      <c r="A26" s="785"/>
      <c r="B26" s="787"/>
      <c r="C26" s="788"/>
      <c r="D26" s="789"/>
      <c r="E26" s="786"/>
      <c r="F26" s="1597" t="s">
        <v>40</v>
      </c>
      <c r="G26" s="1598"/>
      <c r="H26" s="1598"/>
      <c r="I26" s="1598"/>
      <c r="J26" s="1598"/>
      <c r="K26" s="1598"/>
      <c r="L26" s="799"/>
      <c r="M26" s="628"/>
      <c r="N26" s="628"/>
      <c r="O26" s="628"/>
      <c r="P26" s="628"/>
      <c r="Q26" s="629"/>
      <c r="R26" s="852"/>
      <c r="S26" s="628"/>
      <c r="T26" s="1599" t="s">
        <v>39</v>
      </c>
      <c r="U26" s="1598"/>
      <c r="V26" s="1598"/>
      <c r="W26" s="1598"/>
      <c r="X26" s="1598"/>
      <c r="Y26" s="790"/>
      <c r="Z26" s="629"/>
      <c r="AA26" s="482"/>
      <c r="AB26" s="482"/>
    </row>
    <row r="27" spans="1:28" ht="13.5" thickBot="1">
      <c r="A27" s="791"/>
      <c r="B27" s="792" t="s">
        <v>185</v>
      </c>
      <c r="C27" s="793" t="s">
        <v>37</v>
      </c>
      <c r="D27" s="1600" t="s">
        <v>38</v>
      </c>
      <c r="E27" s="1601"/>
      <c r="F27" s="1601"/>
      <c r="G27" s="1601"/>
      <c r="H27" s="1601"/>
      <c r="I27" s="1601"/>
      <c r="J27" s="1601"/>
      <c r="K27" s="1601"/>
      <c r="L27" s="794"/>
      <c r="M27" s="795"/>
      <c r="N27" s="795"/>
      <c r="O27" s="795"/>
      <c r="P27" s="795"/>
      <c r="Q27" s="633"/>
      <c r="R27" s="850"/>
      <c r="S27" s="795"/>
      <c r="T27" s="636"/>
      <c r="U27" s="636"/>
      <c r="V27" s="636"/>
      <c r="W27" s="636"/>
      <c r="X27" s="636"/>
      <c r="Y27" s="632"/>
      <c r="Z27" s="633"/>
      <c r="AA27" s="482" t="s">
        <v>41</v>
      </c>
      <c r="AB27" s="482" t="s">
        <v>41</v>
      </c>
    </row>
    <row r="28" spans="1:28" ht="12.75">
      <c r="A28" s="267"/>
      <c r="B28" s="268" t="s">
        <v>186</v>
      </c>
      <c r="C28" s="269" t="s">
        <v>184</v>
      </c>
      <c r="D28" s="270"/>
      <c r="E28" s="271" t="s">
        <v>30</v>
      </c>
      <c r="F28" s="1530">
        <v>610</v>
      </c>
      <c r="G28" s="548"/>
      <c r="H28" s="1518">
        <v>620</v>
      </c>
      <c r="I28" s="546"/>
      <c r="J28" s="1518">
        <v>630</v>
      </c>
      <c r="K28" s="546"/>
      <c r="L28" s="1518">
        <v>640</v>
      </c>
      <c r="M28" s="546"/>
      <c r="N28" s="1518">
        <v>650</v>
      </c>
      <c r="O28" s="552"/>
      <c r="P28" s="1595" t="s">
        <v>28</v>
      </c>
      <c r="Q28" s="1593" t="s">
        <v>28</v>
      </c>
      <c r="R28" s="1530">
        <v>713</v>
      </c>
      <c r="S28" s="548"/>
      <c r="T28" s="1518">
        <v>714</v>
      </c>
      <c r="U28" s="546"/>
      <c r="V28" s="1518">
        <v>716</v>
      </c>
      <c r="W28" s="546"/>
      <c r="X28" s="1518">
        <v>717</v>
      </c>
      <c r="Y28" s="1595" t="s">
        <v>28</v>
      </c>
      <c r="Z28" s="1593" t="s">
        <v>28</v>
      </c>
      <c r="AA28" s="482" t="s">
        <v>120</v>
      </c>
      <c r="AB28" s="482" t="s">
        <v>120</v>
      </c>
    </row>
    <row r="29" spans="1:28" ht="13.5" thickBot="1">
      <c r="A29" s="272"/>
      <c r="B29" s="273"/>
      <c r="C29" s="274"/>
      <c r="D29" s="275"/>
      <c r="E29" s="276"/>
      <c r="F29" s="1531"/>
      <c r="G29" s="549"/>
      <c r="H29" s="1519"/>
      <c r="I29" s="547"/>
      <c r="J29" s="1519"/>
      <c r="K29" s="547"/>
      <c r="L29" s="1519"/>
      <c r="M29" s="547"/>
      <c r="N29" s="1519"/>
      <c r="O29" s="553"/>
      <c r="P29" s="1519"/>
      <c r="Q29" s="1594"/>
      <c r="R29" s="1531"/>
      <c r="S29" s="549"/>
      <c r="T29" s="1519"/>
      <c r="U29" s="547"/>
      <c r="V29" s="1519"/>
      <c r="W29" s="547"/>
      <c r="X29" s="1519"/>
      <c r="Y29" s="1519"/>
      <c r="Z29" s="1594"/>
      <c r="AA29" s="483" t="s">
        <v>119</v>
      </c>
      <c r="AB29" s="483" t="s">
        <v>119</v>
      </c>
    </row>
    <row r="30" spans="1:28" ht="16.5" thickBot="1" thickTop="1">
      <c r="A30" s="168">
        <v>1</v>
      </c>
      <c r="B30" s="351" t="s">
        <v>344</v>
      </c>
      <c r="C30" s="220"/>
      <c r="D30" s="221"/>
      <c r="E30" s="222"/>
      <c r="F30" s="333">
        <f aca="true" t="shared" si="12" ref="F30:O30">F31+F35+F37+F38+F40</f>
        <v>58</v>
      </c>
      <c r="G30" s="801">
        <f t="shared" si="12"/>
        <v>1.9252472946956116</v>
      </c>
      <c r="H30" s="333">
        <f t="shared" si="12"/>
        <v>24</v>
      </c>
      <c r="I30" s="801">
        <f t="shared" si="12"/>
        <v>0.7966540529774945</v>
      </c>
      <c r="J30" s="333">
        <f t="shared" si="12"/>
        <v>81</v>
      </c>
      <c r="K30" s="801">
        <f t="shared" si="12"/>
        <v>1.0290114850959304</v>
      </c>
      <c r="L30" s="333">
        <f t="shared" si="12"/>
        <v>0</v>
      </c>
      <c r="M30" s="801">
        <f t="shared" si="12"/>
        <v>0</v>
      </c>
      <c r="N30" s="223">
        <f t="shared" si="12"/>
        <v>0</v>
      </c>
      <c r="O30" s="815">
        <f t="shared" si="12"/>
        <v>0</v>
      </c>
      <c r="P30" s="841">
        <f aca="true" t="shared" si="13" ref="P30:P41">F30+H30+J30+L30+N30</f>
        <v>163</v>
      </c>
      <c r="Q30" s="834">
        <f>Q31+Q35+Q38+Q40+Q37</f>
        <v>5.473413442734566</v>
      </c>
      <c r="R30" s="333">
        <f aca="true" t="shared" si="14" ref="R30:Z30">R31+R35+R37+R38+R40</f>
        <v>0</v>
      </c>
      <c r="S30" s="801">
        <f t="shared" si="14"/>
        <v>0</v>
      </c>
      <c r="T30" s="333">
        <f t="shared" si="14"/>
        <v>0</v>
      </c>
      <c r="U30" s="801">
        <f t="shared" si="14"/>
        <v>0</v>
      </c>
      <c r="V30" s="333">
        <f t="shared" si="14"/>
        <v>0</v>
      </c>
      <c r="W30" s="801">
        <f t="shared" si="14"/>
        <v>0</v>
      </c>
      <c r="X30" s="223">
        <f t="shared" si="14"/>
        <v>0</v>
      </c>
      <c r="Y30" s="223">
        <f t="shared" si="14"/>
        <v>0</v>
      </c>
      <c r="Z30" s="855">
        <f t="shared" si="14"/>
        <v>0</v>
      </c>
      <c r="AA30" s="849">
        <f aca="true" t="shared" si="15" ref="AA30:AA41">P30+Y30</f>
        <v>163</v>
      </c>
      <c r="AB30" s="862">
        <f aca="true" t="shared" si="16" ref="AB30:AB41">Q30+Z30</f>
        <v>5.473413442734566</v>
      </c>
    </row>
    <row r="31" spans="1:28" ht="13.5" thickTop="1">
      <c r="A31" s="169">
        <f aca="true" t="shared" si="17" ref="A31:A41">A30+1</f>
        <v>2</v>
      </c>
      <c r="B31" s="277">
        <v>1</v>
      </c>
      <c r="C31" s="278" t="s">
        <v>204</v>
      </c>
      <c r="D31" s="279"/>
      <c r="E31" s="280"/>
      <c r="F31" s="316">
        <f aca="true" t="shared" si="18" ref="F31:O31">F32</f>
        <v>0</v>
      </c>
      <c r="G31" s="802">
        <f t="shared" si="18"/>
        <v>0</v>
      </c>
      <c r="H31" s="324">
        <f t="shared" si="18"/>
        <v>0</v>
      </c>
      <c r="I31" s="806">
        <f t="shared" si="18"/>
        <v>0</v>
      </c>
      <c r="J31" s="324">
        <f t="shared" si="18"/>
        <v>50</v>
      </c>
      <c r="K31" s="806">
        <f t="shared" si="18"/>
        <v>0</v>
      </c>
      <c r="L31" s="324">
        <f t="shared" si="18"/>
        <v>0</v>
      </c>
      <c r="M31" s="806">
        <f t="shared" si="18"/>
        <v>0</v>
      </c>
      <c r="N31" s="324">
        <f t="shared" si="18"/>
        <v>0</v>
      </c>
      <c r="O31" s="816">
        <f t="shared" si="18"/>
        <v>0</v>
      </c>
      <c r="P31" s="842">
        <f t="shared" si="13"/>
        <v>50</v>
      </c>
      <c r="Q31" s="835">
        <f>Q32</f>
        <v>1.6596959437031136</v>
      </c>
      <c r="R31" s="324"/>
      <c r="S31" s="806"/>
      <c r="T31" s="324"/>
      <c r="U31" s="806"/>
      <c r="V31" s="324"/>
      <c r="W31" s="806"/>
      <c r="X31" s="324"/>
      <c r="Y31" s="324"/>
      <c r="Z31" s="856">
        <f aca="true" t="shared" si="19" ref="Z31:Z38">SUM(R31:X31)</f>
        <v>0</v>
      </c>
      <c r="AA31" s="317">
        <f t="shared" si="15"/>
        <v>50</v>
      </c>
      <c r="AB31" s="863">
        <f t="shared" si="16"/>
        <v>1.6596959437031136</v>
      </c>
    </row>
    <row r="32" spans="1:28" ht="12.75">
      <c r="A32" s="169">
        <f t="shared" si="17"/>
        <v>3</v>
      </c>
      <c r="B32" s="166"/>
      <c r="C32" s="22" t="s">
        <v>3</v>
      </c>
      <c r="D32" s="174" t="s">
        <v>19</v>
      </c>
      <c r="E32" s="177"/>
      <c r="F32" s="200">
        <f>F33+F34</f>
        <v>0</v>
      </c>
      <c r="G32" s="803">
        <f>G33+G34</f>
        <v>0</v>
      </c>
      <c r="H32" s="185">
        <f>H33+H34</f>
        <v>0</v>
      </c>
      <c r="I32" s="807"/>
      <c r="J32" s="185">
        <f aca="true" t="shared" si="20" ref="J32:O32">J33+J34</f>
        <v>50</v>
      </c>
      <c r="K32" s="807">
        <f t="shared" si="20"/>
        <v>0</v>
      </c>
      <c r="L32" s="185">
        <f t="shared" si="20"/>
        <v>0</v>
      </c>
      <c r="M32" s="807">
        <f t="shared" si="20"/>
        <v>0</v>
      </c>
      <c r="N32" s="185">
        <f t="shared" si="20"/>
        <v>0</v>
      </c>
      <c r="O32" s="817">
        <f t="shared" si="20"/>
        <v>0</v>
      </c>
      <c r="P32" s="843">
        <f t="shared" si="13"/>
        <v>50</v>
      </c>
      <c r="Q32" s="836">
        <f>P32/30.126</f>
        <v>1.6596959437031136</v>
      </c>
      <c r="R32" s="185"/>
      <c r="S32" s="807"/>
      <c r="T32" s="185"/>
      <c r="U32" s="807"/>
      <c r="V32" s="185"/>
      <c r="W32" s="807"/>
      <c r="X32" s="185"/>
      <c r="Y32" s="185"/>
      <c r="Z32" s="857">
        <f t="shared" si="19"/>
        <v>0</v>
      </c>
      <c r="AA32" s="197">
        <f t="shared" si="15"/>
        <v>50</v>
      </c>
      <c r="AB32" s="864">
        <f t="shared" si="16"/>
        <v>1.6596959437031136</v>
      </c>
    </row>
    <row r="33" spans="1:28" ht="12.75">
      <c r="A33" s="169">
        <f t="shared" si="17"/>
        <v>4</v>
      </c>
      <c r="B33" s="165"/>
      <c r="C33" s="19"/>
      <c r="D33" s="6" t="s">
        <v>31</v>
      </c>
      <c r="E33" s="193" t="s">
        <v>340</v>
      </c>
      <c r="F33" s="35"/>
      <c r="G33" s="644"/>
      <c r="H33" s="10"/>
      <c r="I33" s="649"/>
      <c r="J33" s="7">
        <v>40</v>
      </c>
      <c r="K33" s="811"/>
      <c r="L33" s="35"/>
      <c r="M33" s="644"/>
      <c r="N33" s="10"/>
      <c r="O33" s="661"/>
      <c r="P33" s="762">
        <f t="shared" si="13"/>
        <v>40</v>
      </c>
      <c r="Q33" s="666">
        <f>SUM(F33:N33)/30.126</f>
        <v>1.327756754962491</v>
      </c>
      <c r="R33" s="16"/>
      <c r="S33" s="853"/>
      <c r="T33" s="16"/>
      <c r="U33" s="853"/>
      <c r="V33" s="16"/>
      <c r="W33" s="853"/>
      <c r="X33" s="16"/>
      <c r="Y33" s="16"/>
      <c r="Z33" s="858">
        <f t="shared" si="19"/>
        <v>0</v>
      </c>
      <c r="AA33" s="189">
        <f t="shared" si="15"/>
        <v>40</v>
      </c>
      <c r="AB33" s="674">
        <f t="shared" si="16"/>
        <v>1.327756754962491</v>
      </c>
    </row>
    <row r="34" spans="1:28" ht="12.75">
      <c r="A34" s="169">
        <f t="shared" si="17"/>
        <v>5</v>
      </c>
      <c r="B34" s="172"/>
      <c r="C34" s="80"/>
      <c r="D34" s="6" t="s">
        <v>32</v>
      </c>
      <c r="E34" s="175" t="s">
        <v>106</v>
      </c>
      <c r="F34" s="178"/>
      <c r="G34" s="642"/>
      <c r="H34" s="14"/>
      <c r="I34" s="648"/>
      <c r="J34" s="8">
        <v>10</v>
      </c>
      <c r="K34" s="812"/>
      <c r="L34" s="178"/>
      <c r="M34" s="642"/>
      <c r="N34" s="14"/>
      <c r="O34" s="818"/>
      <c r="P34" s="762">
        <f t="shared" si="13"/>
        <v>10</v>
      </c>
      <c r="Q34" s="666">
        <f>SUM(F34:N34)/30.126</f>
        <v>0.3319391887406227</v>
      </c>
      <c r="R34" s="10"/>
      <c r="S34" s="649"/>
      <c r="T34" s="10"/>
      <c r="U34" s="649"/>
      <c r="V34" s="10"/>
      <c r="W34" s="649"/>
      <c r="X34" s="10"/>
      <c r="Y34" s="16"/>
      <c r="Z34" s="858">
        <f t="shared" si="19"/>
        <v>0</v>
      </c>
      <c r="AA34" s="189">
        <f t="shared" si="15"/>
        <v>10</v>
      </c>
      <c r="AB34" s="674">
        <f t="shared" si="16"/>
        <v>0.3319391887406227</v>
      </c>
    </row>
    <row r="35" spans="1:28" ht="12.75">
      <c r="A35" s="169">
        <f t="shared" si="17"/>
        <v>6</v>
      </c>
      <c r="B35" s="233">
        <v>2</v>
      </c>
      <c r="C35" s="234" t="s">
        <v>205</v>
      </c>
      <c r="D35" s="235"/>
      <c r="E35" s="236"/>
      <c r="F35" s="315">
        <f aca="true" t="shared" si="21" ref="F35:O35">F36</f>
        <v>18</v>
      </c>
      <c r="G35" s="800">
        <f t="shared" si="21"/>
        <v>0.5974905397331208</v>
      </c>
      <c r="H35" s="237">
        <f t="shared" si="21"/>
        <v>7</v>
      </c>
      <c r="I35" s="808">
        <f t="shared" si="21"/>
        <v>0.2323574321184359</v>
      </c>
      <c r="J35" s="237">
        <f t="shared" si="21"/>
        <v>24</v>
      </c>
      <c r="K35" s="808">
        <f t="shared" si="21"/>
        <v>0.7966540529774945</v>
      </c>
      <c r="L35" s="237">
        <f t="shared" si="21"/>
        <v>0</v>
      </c>
      <c r="M35" s="808">
        <f t="shared" si="21"/>
        <v>0</v>
      </c>
      <c r="N35" s="237">
        <f t="shared" si="21"/>
        <v>0</v>
      </c>
      <c r="O35" s="819">
        <f t="shared" si="21"/>
        <v>0</v>
      </c>
      <c r="P35" s="844">
        <f t="shared" si="13"/>
        <v>49</v>
      </c>
      <c r="Q35" s="837">
        <f>Q36</f>
        <v>1.6265020248290512</v>
      </c>
      <c r="R35" s="237"/>
      <c r="S35" s="808"/>
      <c r="T35" s="237"/>
      <c r="U35" s="808"/>
      <c r="V35" s="237"/>
      <c r="W35" s="808"/>
      <c r="X35" s="237"/>
      <c r="Y35" s="237"/>
      <c r="Z35" s="859">
        <f t="shared" si="19"/>
        <v>0</v>
      </c>
      <c r="AA35" s="298">
        <f t="shared" si="15"/>
        <v>49</v>
      </c>
      <c r="AB35" s="865">
        <f t="shared" si="16"/>
        <v>1.6265020248290512</v>
      </c>
    </row>
    <row r="36" spans="1:28" ht="12.75">
      <c r="A36" s="169">
        <f t="shared" si="17"/>
        <v>7</v>
      </c>
      <c r="B36" s="166"/>
      <c r="C36" s="22" t="s">
        <v>215</v>
      </c>
      <c r="D36" s="174" t="s">
        <v>216</v>
      </c>
      <c r="E36" s="177"/>
      <c r="F36" s="200">
        <v>18</v>
      </c>
      <c r="G36" s="803">
        <f>F36/30.126</f>
        <v>0.5974905397331208</v>
      </c>
      <c r="H36" s="185">
        <v>7</v>
      </c>
      <c r="I36" s="807">
        <f>H36/30.126</f>
        <v>0.2323574321184359</v>
      </c>
      <c r="J36" s="202">
        <v>24</v>
      </c>
      <c r="K36" s="813">
        <f>J36/30.126</f>
        <v>0.7966540529774945</v>
      </c>
      <c r="L36" s="200"/>
      <c r="M36" s="803"/>
      <c r="N36" s="185"/>
      <c r="O36" s="817"/>
      <c r="P36" s="843">
        <f t="shared" si="13"/>
        <v>49</v>
      </c>
      <c r="Q36" s="836">
        <f>P36/30.126</f>
        <v>1.6265020248290512</v>
      </c>
      <c r="R36" s="185"/>
      <c r="S36" s="807"/>
      <c r="T36" s="185"/>
      <c r="U36" s="807"/>
      <c r="V36" s="185"/>
      <c r="W36" s="807"/>
      <c r="X36" s="185"/>
      <c r="Y36" s="185"/>
      <c r="Z36" s="857">
        <f t="shared" si="19"/>
        <v>0</v>
      </c>
      <c r="AA36" s="197">
        <f t="shared" si="15"/>
        <v>49</v>
      </c>
      <c r="AB36" s="864">
        <f t="shared" si="16"/>
        <v>1.6265020248290512</v>
      </c>
    </row>
    <row r="37" spans="1:28" ht="12.75">
      <c r="A37" s="169">
        <f t="shared" si="17"/>
        <v>8</v>
      </c>
      <c r="B37" s="233">
        <v>3</v>
      </c>
      <c r="C37" s="234" t="s">
        <v>385</v>
      </c>
      <c r="D37" s="235"/>
      <c r="E37" s="236"/>
      <c r="F37" s="306">
        <v>29</v>
      </c>
      <c r="G37" s="800">
        <f>F37/30.126</f>
        <v>0.9626236473478058</v>
      </c>
      <c r="H37" s="307">
        <v>12</v>
      </c>
      <c r="I37" s="808">
        <f>H37/30.126</f>
        <v>0.39832702648874724</v>
      </c>
      <c r="J37" s="307"/>
      <c r="K37" s="800"/>
      <c r="L37" s="306"/>
      <c r="M37" s="800"/>
      <c r="N37" s="307"/>
      <c r="O37" s="819"/>
      <c r="P37" s="844">
        <f t="shared" si="13"/>
        <v>41</v>
      </c>
      <c r="Q37" s="837">
        <f>SUM(F37:N37)/30.126</f>
        <v>1.4061259600954839</v>
      </c>
      <c r="R37" s="307"/>
      <c r="S37" s="808"/>
      <c r="T37" s="307"/>
      <c r="U37" s="808"/>
      <c r="V37" s="307"/>
      <c r="W37" s="808"/>
      <c r="X37" s="307"/>
      <c r="Y37" s="307"/>
      <c r="Z37" s="859">
        <f t="shared" si="19"/>
        <v>0</v>
      </c>
      <c r="AA37" s="298">
        <f t="shared" si="15"/>
        <v>41</v>
      </c>
      <c r="AB37" s="865">
        <f t="shared" si="16"/>
        <v>1.4061259600954839</v>
      </c>
    </row>
    <row r="38" spans="1:28" ht="12.75">
      <c r="A38" s="169">
        <f>A37+1</f>
        <v>9</v>
      </c>
      <c r="B38" s="233">
        <v>4</v>
      </c>
      <c r="C38" s="234" t="s">
        <v>187</v>
      </c>
      <c r="D38" s="235"/>
      <c r="E38" s="236"/>
      <c r="F38" s="306">
        <f aca="true" t="shared" si="22" ref="F38:O38">F39</f>
        <v>11</v>
      </c>
      <c r="G38" s="800">
        <f t="shared" si="22"/>
        <v>0.365133107614685</v>
      </c>
      <c r="H38" s="307">
        <f t="shared" si="22"/>
        <v>5</v>
      </c>
      <c r="I38" s="808">
        <f t="shared" si="22"/>
        <v>0.16596959437031136</v>
      </c>
      <c r="J38" s="307">
        <f t="shared" si="22"/>
        <v>0</v>
      </c>
      <c r="K38" s="800">
        <f t="shared" si="22"/>
        <v>0</v>
      </c>
      <c r="L38" s="306">
        <f t="shared" si="22"/>
        <v>0</v>
      </c>
      <c r="M38" s="800">
        <f t="shared" si="22"/>
        <v>0</v>
      </c>
      <c r="N38" s="307">
        <f t="shared" si="22"/>
        <v>0</v>
      </c>
      <c r="O38" s="819">
        <f t="shared" si="22"/>
        <v>0</v>
      </c>
      <c r="P38" s="844">
        <f t="shared" si="13"/>
        <v>16</v>
      </c>
      <c r="Q38" s="837">
        <f>Q39</f>
        <v>0.5487320819884816</v>
      </c>
      <c r="R38" s="307"/>
      <c r="S38" s="808"/>
      <c r="T38" s="307"/>
      <c r="U38" s="808"/>
      <c r="V38" s="307"/>
      <c r="W38" s="808"/>
      <c r="X38" s="307"/>
      <c r="Y38" s="307"/>
      <c r="Z38" s="859">
        <f t="shared" si="19"/>
        <v>0</v>
      </c>
      <c r="AA38" s="298">
        <f t="shared" si="15"/>
        <v>16</v>
      </c>
      <c r="AB38" s="865">
        <f t="shared" si="16"/>
        <v>0.5487320819884816</v>
      </c>
    </row>
    <row r="39" spans="1:28" ht="12.75">
      <c r="A39" s="169">
        <f t="shared" si="17"/>
        <v>10</v>
      </c>
      <c r="B39" s="470"/>
      <c r="C39" s="22" t="s">
        <v>188</v>
      </c>
      <c r="D39" s="174" t="s">
        <v>8</v>
      </c>
      <c r="E39" s="471"/>
      <c r="F39" s="519">
        <v>11</v>
      </c>
      <c r="G39" s="804">
        <f>F39/30.126</f>
        <v>0.365133107614685</v>
      </c>
      <c r="H39" s="520">
        <v>5</v>
      </c>
      <c r="I39" s="809">
        <f>H39/30.126</f>
        <v>0.16596959437031136</v>
      </c>
      <c r="J39" s="520"/>
      <c r="K39" s="804"/>
      <c r="L39" s="519"/>
      <c r="M39" s="804"/>
      <c r="N39" s="521"/>
      <c r="O39" s="820"/>
      <c r="P39" s="845">
        <f t="shared" si="13"/>
        <v>16</v>
      </c>
      <c r="Q39" s="838">
        <f>SUM(F39:N39)/30.126</f>
        <v>0.5487320819884816</v>
      </c>
      <c r="R39" s="472"/>
      <c r="S39" s="854"/>
      <c r="T39" s="472"/>
      <c r="U39" s="854"/>
      <c r="V39" s="472"/>
      <c r="W39" s="854"/>
      <c r="X39" s="472"/>
      <c r="Y39" s="472"/>
      <c r="Z39" s="860">
        <v>0</v>
      </c>
      <c r="AA39" s="473">
        <f t="shared" si="15"/>
        <v>16</v>
      </c>
      <c r="AB39" s="866">
        <f t="shared" si="16"/>
        <v>0.5487320819884816</v>
      </c>
    </row>
    <row r="40" spans="1:28" ht="12.75">
      <c r="A40" s="169">
        <f t="shared" si="17"/>
        <v>11</v>
      </c>
      <c r="B40" s="233">
        <v>5</v>
      </c>
      <c r="C40" s="234" t="s">
        <v>341</v>
      </c>
      <c r="D40" s="235"/>
      <c r="E40" s="236"/>
      <c r="F40" s="822">
        <f aca="true" t="shared" si="23" ref="F40:O40">F41</f>
        <v>0</v>
      </c>
      <c r="G40" s="805">
        <f t="shared" si="23"/>
        <v>0</v>
      </c>
      <c r="H40" s="823">
        <f t="shared" si="23"/>
        <v>0</v>
      </c>
      <c r="I40" s="810">
        <f t="shared" si="23"/>
        <v>0</v>
      </c>
      <c r="J40" s="237">
        <f t="shared" si="23"/>
        <v>7</v>
      </c>
      <c r="K40" s="800">
        <f t="shared" si="23"/>
        <v>0.2323574321184359</v>
      </c>
      <c r="L40" s="822">
        <f t="shared" si="23"/>
        <v>0</v>
      </c>
      <c r="M40" s="805">
        <f t="shared" si="23"/>
        <v>0</v>
      </c>
      <c r="N40" s="823">
        <f t="shared" si="23"/>
        <v>0</v>
      </c>
      <c r="O40" s="821">
        <f t="shared" si="23"/>
        <v>0</v>
      </c>
      <c r="P40" s="846">
        <f t="shared" si="13"/>
        <v>7</v>
      </c>
      <c r="Q40" s="839">
        <f>Q41</f>
        <v>0.2323574321184359</v>
      </c>
      <c r="R40" s="335"/>
      <c r="S40" s="810"/>
      <c r="T40" s="335"/>
      <c r="U40" s="810"/>
      <c r="V40" s="335"/>
      <c r="W40" s="810"/>
      <c r="X40" s="335"/>
      <c r="Y40" s="335"/>
      <c r="Z40" s="861">
        <f>SUM(R40:X40)</f>
        <v>0</v>
      </c>
      <c r="AA40" s="238">
        <f t="shared" si="15"/>
        <v>7</v>
      </c>
      <c r="AB40" s="867">
        <f t="shared" si="16"/>
        <v>0.2323574321184359</v>
      </c>
    </row>
    <row r="41" spans="1:28" ht="13.5" thickBot="1">
      <c r="A41" s="169">
        <f t="shared" si="17"/>
        <v>12</v>
      </c>
      <c r="B41" s="214"/>
      <c r="C41" s="824" t="s">
        <v>342</v>
      </c>
      <c r="D41" s="825"/>
      <c r="E41" s="833" t="s">
        <v>109</v>
      </c>
      <c r="F41" s="826"/>
      <c r="G41" s="827"/>
      <c r="H41" s="828"/>
      <c r="I41" s="829"/>
      <c r="J41" s="830">
        <v>7</v>
      </c>
      <c r="K41" s="831">
        <f>J41/30.126</f>
        <v>0.2323574321184359</v>
      </c>
      <c r="L41" s="826"/>
      <c r="M41" s="827"/>
      <c r="N41" s="828"/>
      <c r="O41" s="832"/>
      <c r="P41" s="847">
        <f t="shared" si="13"/>
        <v>7</v>
      </c>
      <c r="Q41" s="840">
        <f>P41/30.126</f>
        <v>0.2323574321184359</v>
      </c>
      <c r="R41" s="828"/>
      <c r="S41" s="829"/>
      <c r="T41" s="828"/>
      <c r="U41" s="829"/>
      <c r="V41" s="828"/>
      <c r="W41" s="829"/>
      <c r="X41" s="828"/>
      <c r="Y41" s="828"/>
      <c r="Z41" s="868">
        <f>SUM(R41:X41)</f>
        <v>0</v>
      </c>
      <c r="AA41" s="869">
        <f t="shared" si="15"/>
        <v>7</v>
      </c>
      <c r="AB41" s="870">
        <f t="shared" si="16"/>
        <v>0.2323574321184359</v>
      </c>
    </row>
    <row r="44" spans="2:20" ht="18.75">
      <c r="B44" s="538" t="s">
        <v>343</v>
      </c>
      <c r="F44" s="207"/>
      <c r="G44" s="207"/>
      <c r="H44" s="287"/>
      <c r="I44" s="287"/>
      <c r="J44" s="287"/>
      <c r="K44" s="287"/>
      <c r="M44" s="287"/>
      <c r="N44" s="287"/>
      <c r="O44" s="287"/>
      <c r="P44" s="287"/>
      <c r="Q44" s="287"/>
      <c r="R44" s="287"/>
      <c r="T44" s="347"/>
    </row>
    <row r="45" ht="13.5" thickBot="1"/>
    <row r="46" spans="1:28" ht="13.5" thickBot="1">
      <c r="A46" s="1596" t="s">
        <v>346</v>
      </c>
      <c r="B46" s="1580"/>
      <c r="C46" s="1580"/>
      <c r="D46" s="1580"/>
      <c r="E46" s="1580"/>
      <c r="F46" s="1580"/>
      <c r="G46" s="1580"/>
      <c r="H46" s="1580"/>
      <c r="I46" s="1580"/>
      <c r="J46" s="1580"/>
      <c r="K46" s="1580"/>
      <c r="L46" s="796"/>
      <c r="M46" s="797"/>
      <c r="N46" s="797"/>
      <c r="O46" s="797"/>
      <c r="P46" s="797"/>
      <c r="Q46" s="798"/>
      <c r="R46" s="851"/>
      <c r="S46" s="797"/>
      <c r="T46" s="796"/>
      <c r="U46" s="796"/>
      <c r="V46" s="796"/>
      <c r="W46" s="796"/>
      <c r="X46" s="796"/>
      <c r="Y46" s="797"/>
      <c r="Z46" s="798"/>
      <c r="AA46" s="455"/>
      <c r="AB46" s="455"/>
    </row>
    <row r="47" spans="1:28" ht="18.75">
      <c r="A47" s="785"/>
      <c r="B47" s="787"/>
      <c r="C47" s="788"/>
      <c r="D47" s="789"/>
      <c r="E47" s="786"/>
      <c r="F47" s="1597" t="s">
        <v>40</v>
      </c>
      <c r="G47" s="1598"/>
      <c r="H47" s="1598"/>
      <c r="I47" s="1598"/>
      <c r="J47" s="1598"/>
      <c r="K47" s="1598"/>
      <c r="L47" s="799"/>
      <c r="M47" s="628"/>
      <c r="N47" s="628"/>
      <c r="O47" s="628"/>
      <c r="P47" s="628"/>
      <c r="Q47" s="629"/>
      <c r="R47" s="852"/>
      <c r="S47" s="628"/>
      <c r="T47" s="1599" t="s">
        <v>39</v>
      </c>
      <c r="U47" s="1598"/>
      <c r="V47" s="1598"/>
      <c r="W47" s="1598"/>
      <c r="X47" s="1598"/>
      <c r="Y47" s="790"/>
      <c r="Z47" s="629"/>
      <c r="AA47" s="482"/>
      <c r="AB47" s="482"/>
    </row>
    <row r="48" spans="1:28" ht="13.5" thickBot="1">
      <c r="A48" s="791"/>
      <c r="B48" s="792" t="s">
        <v>185</v>
      </c>
      <c r="C48" s="793" t="s">
        <v>37</v>
      </c>
      <c r="D48" s="1600" t="s">
        <v>38</v>
      </c>
      <c r="E48" s="1601"/>
      <c r="F48" s="1601"/>
      <c r="G48" s="1601"/>
      <c r="H48" s="1601"/>
      <c r="I48" s="1601"/>
      <c r="J48" s="1601"/>
      <c r="K48" s="1601"/>
      <c r="L48" s="794"/>
      <c r="M48" s="795"/>
      <c r="N48" s="795"/>
      <c r="O48" s="795"/>
      <c r="P48" s="795"/>
      <c r="Q48" s="633"/>
      <c r="R48" s="850"/>
      <c r="S48" s="795"/>
      <c r="T48" s="636"/>
      <c r="U48" s="636"/>
      <c r="V48" s="636"/>
      <c r="W48" s="636"/>
      <c r="X48" s="636"/>
      <c r="Y48" s="632"/>
      <c r="Z48" s="633"/>
      <c r="AA48" s="482" t="s">
        <v>41</v>
      </c>
      <c r="AB48" s="482" t="s">
        <v>41</v>
      </c>
    </row>
    <row r="49" spans="1:28" ht="12.75">
      <c r="A49" s="267"/>
      <c r="B49" s="268" t="s">
        <v>186</v>
      </c>
      <c r="C49" s="269" t="s">
        <v>184</v>
      </c>
      <c r="D49" s="270"/>
      <c r="E49" s="271" t="s">
        <v>30</v>
      </c>
      <c r="F49" s="1530">
        <v>610</v>
      </c>
      <c r="G49" s="548"/>
      <c r="H49" s="1518">
        <v>620</v>
      </c>
      <c r="I49" s="546"/>
      <c r="J49" s="1518">
        <v>630</v>
      </c>
      <c r="K49" s="546"/>
      <c r="L49" s="1518">
        <v>640</v>
      </c>
      <c r="M49" s="546"/>
      <c r="N49" s="1518">
        <v>650</v>
      </c>
      <c r="O49" s="552"/>
      <c r="P49" s="1595" t="s">
        <v>28</v>
      </c>
      <c r="Q49" s="1593" t="s">
        <v>28</v>
      </c>
      <c r="R49" s="1530">
        <v>713</v>
      </c>
      <c r="S49" s="548"/>
      <c r="T49" s="1518">
        <v>714</v>
      </c>
      <c r="U49" s="546"/>
      <c r="V49" s="1518">
        <v>716</v>
      </c>
      <c r="W49" s="546"/>
      <c r="X49" s="1518">
        <v>717</v>
      </c>
      <c r="Y49" s="1595" t="s">
        <v>28</v>
      </c>
      <c r="Z49" s="1593" t="s">
        <v>28</v>
      </c>
      <c r="AA49" s="482" t="s">
        <v>120</v>
      </c>
      <c r="AB49" s="482" t="s">
        <v>120</v>
      </c>
    </row>
    <row r="50" spans="1:28" ht="13.5" thickBot="1">
      <c r="A50" s="272"/>
      <c r="B50" s="273"/>
      <c r="C50" s="274"/>
      <c r="D50" s="275"/>
      <c r="E50" s="276"/>
      <c r="F50" s="1531"/>
      <c r="G50" s="549"/>
      <c r="H50" s="1519"/>
      <c r="I50" s="547"/>
      <c r="J50" s="1519"/>
      <c r="K50" s="547"/>
      <c r="L50" s="1519"/>
      <c r="M50" s="547"/>
      <c r="N50" s="1519"/>
      <c r="O50" s="553"/>
      <c r="P50" s="1519"/>
      <c r="Q50" s="1594"/>
      <c r="R50" s="1531"/>
      <c r="S50" s="549"/>
      <c r="T50" s="1519"/>
      <c r="U50" s="547"/>
      <c r="V50" s="1519"/>
      <c r="W50" s="547"/>
      <c r="X50" s="1519"/>
      <c r="Y50" s="1519"/>
      <c r="Z50" s="1594"/>
      <c r="AA50" s="483" t="s">
        <v>253</v>
      </c>
      <c r="AB50" s="483" t="s">
        <v>253</v>
      </c>
    </row>
    <row r="51" spans="1:28" ht="16.5" thickBot="1" thickTop="1">
      <c r="A51" s="168">
        <v>1</v>
      </c>
      <c r="B51" s="351" t="s">
        <v>344</v>
      </c>
      <c r="C51" s="220"/>
      <c r="D51" s="221"/>
      <c r="E51" s="222"/>
      <c r="F51" s="333">
        <f aca="true" t="shared" si="24" ref="F51:O51">F52+F56+F58+F59+F61</f>
        <v>58</v>
      </c>
      <c r="G51" s="801">
        <f t="shared" si="24"/>
        <v>1.9252472946956116</v>
      </c>
      <c r="H51" s="333">
        <f t="shared" si="24"/>
        <v>24</v>
      </c>
      <c r="I51" s="801">
        <f t="shared" si="24"/>
        <v>0.7966540529774945</v>
      </c>
      <c r="J51" s="333">
        <f t="shared" si="24"/>
        <v>81</v>
      </c>
      <c r="K51" s="801">
        <f t="shared" si="24"/>
        <v>1.0290114850959304</v>
      </c>
      <c r="L51" s="333">
        <f t="shared" si="24"/>
        <v>0</v>
      </c>
      <c r="M51" s="801">
        <f t="shared" si="24"/>
        <v>0</v>
      </c>
      <c r="N51" s="223">
        <f t="shared" si="24"/>
        <v>0</v>
      </c>
      <c r="O51" s="815">
        <f t="shared" si="24"/>
        <v>0</v>
      </c>
      <c r="P51" s="841">
        <f aca="true" t="shared" si="25" ref="P51:P62">F51+H51+J51+L51+N51</f>
        <v>163</v>
      </c>
      <c r="Q51" s="834">
        <f>Q52+Q56++Q59+Q61+Q58</f>
        <v>5.473413442734566</v>
      </c>
      <c r="R51" s="333">
        <f aca="true" t="shared" si="26" ref="R51:Z51">R52+R56+R58+R59+R61</f>
        <v>0</v>
      </c>
      <c r="S51" s="801">
        <f t="shared" si="26"/>
        <v>0</v>
      </c>
      <c r="T51" s="333">
        <f t="shared" si="26"/>
        <v>0</v>
      </c>
      <c r="U51" s="801">
        <f t="shared" si="26"/>
        <v>0</v>
      </c>
      <c r="V51" s="333">
        <f t="shared" si="26"/>
        <v>0</v>
      </c>
      <c r="W51" s="801">
        <f t="shared" si="26"/>
        <v>0</v>
      </c>
      <c r="X51" s="223">
        <f t="shared" si="26"/>
        <v>0</v>
      </c>
      <c r="Y51" s="223">
        <f t="shared" si="26"/>
        <v>0</v>
      </c>
      <c r="Z51" s="855">
        <f t="shared" si="26"/>
        <v>0</v>
      </c>
      <c r="AA51" s="849">
        <f aca="true" t="shared" si="27" ref="AA51:AA62">P51+Y51</f>
        <v>163</v>
      </c>
      <c r="AB51" s="862">
        <f aca="true" t="shared" si="28" ref="AB51:AB62">Q51+Z51</f>
        <v>5.473413442734566</v>
      </c>
    </row>
    <row r="52" spans="1:28" ht="13.5" thickTop="1">
      <c r="A52" s="169">
        <f aca="true" t="shared" si="29" ref="A52:A62">A51+1</f>
        <v>2</v>
      </c>
      <c r="B52" s="277">
        <v>1</v>
      </c>
      <c r="C52" s="278" t="s">
        <v>204</v>
      </c>
      <c r="D52" s="279"/>
      <c r="E52" s="280"/>
      <c r="F52" s="316">
        <f aca="true" t="shared" si="30" ref="F52:O52">F53</f>
        <v>0</v>
      </c>
      <c r="G52" s="802">
        <f t="shared" si="30"/>
        <v>0</v>
      </c>
      <c r="H52" s="324">
        <f t="shared" si="30"/>
        <v>0</v>
      </c>
      <c r="I52" s="806">
        <f t="shared" si="30"/>
        <v>0</v>
      </c>
      <c r="J52" s="324">
        <f t="shared" si="30"/>
        <v>50</v>
      </c>
      <c r="K52" s="806">
        <f t="shared" si="30"/>
        <v>0</v>
      </c>
      <c r="L52" s="324">
        <f t="shared" si="30"/>
        <v>0</v>
      </c>
      <c r="M52" s="806">
        <f t="shared" si="30"/>
        <v>0</v>
      </c>
      <c r="N52" s="324">
        <f t="shared" si="30"/>
        <v>0</v>
      </c>
      <c r="O52" s="816">
        <f t="shared" si="30"/>
        <v>0</v>
      </c>
      <c r="P52" s="842">
        <f t="shared" si="25"/>
        <v>50</v>
      </c>
      <c r="Q52" s="835">
        <f>Q53</f>
        <v>1.6596959437031136</v>
      </c>
      <c r="R52" s="324"/>
      <c r="S52" s="806"/>
      <c r="T52" s="324"/>
      <c r="U52" s="806"/>
      <c r="V52" s="324"/>
      <c r="W52" s="806"/>
      <c r="X52" s="324"/>
      <c r="Y52" s="324"/>
      <c r="Z52" s="856">
        <f aca="true" t="shared" si="31" ref="Z52:Z59">SUM(R52:X52)</f>
        <v>0</v>
      </c>
      <c r="AA52" s="317">
        <f t="shared" si="27"/>
        <v>50</v>
      </c>
      <c r="AB52" s="863">
        <f t="shared" si="28"/>
        <v>1.6596959437031136</v>
      </c>
    </row>
    <row r="53" spans="1:28" ht="12.75">
      <c r="A53" s="169">
        <f t="shared" si="29"/>
        <v>3</v>
      </c>
      <c r="B53" s="166"/>
      <c r="C53" s="22" t="s">
        <v>3</v>
      </c>
      <c r="D53" s="174" t="s">
        <v>19</v>
      </c>
      <c r="E53" s="177"/>
      <c r="F53" s="200">
        <f>F54+F55</f>
        <v>0</v>
      </c>
      <c r="G53" s="803">
        <f>G54+G55</f>
        <v>0</v>
      </c>
      <c r="H53" s="185">
        <f>H54+H55</f>
        <v>0</v>
      </c>
      <c r="I53" s="807"/>
      <c r="J53" s="185">
        <f aca="true" t="shared" si="32" ref="J53:O53">J54+J55</f>
        <v>50</v>
      </c>
      <c r="K53" s="807">
        <f t="shared" si="32"/>
        <v>0</v>
      </c>
      <c r="L53" s="185">
        <f t="shared" si="32"/>
        <v>0</v>
      </c>
      <c r="M53" s="807">
        <f t="shared" si="32"/>
        <v>0</v>
      </c>
      <c r="N53" s="185">
        <f t="shared" si="32"/>
        <v>0</v>
      </c>
      <c r="O53" s="817">
        <f t="shared" si="32"/>
        <v>0</v>
      </c>
      <c r="P53" s="843">
        <f t="shared" si="25"/>
        <v>50</v>
      </c>
      <c r="Q53" s="836">
        <f>Q54+Q55</f>
        <v>1.6596959437031136</v>
      </c>
      <c r="R53" s="185"/>
      <c r="S53" s="807"/>
      <c r="T53" s="185"/>
      <c r="U53" s="807"/>
      <c r="V53" s="185"/>
      <c r="W53" s="807"/>
      <c r="X53" s="185"/>
      <c r="Y53" s="185"/>
      <c r="Z53" s="857">
        <f t="shared" si="31"/>
        <v>0</v>
      </c>
      <c r="AA53" s="197">
        <f t="shared" si="27"/>
        <v>50</v>
      </c>
      <c r="AB53" s="864">
        <f t="shared" si="28"/>
        <v>1.6596959437031136</v>
      </c>
    </row>
    <row r="54" spans="1:28" ht="12.75">
      <c r="A54" s="169">
        <f t="shared" si="29"/>
        <v>4</v>
      </c>
      <c r="B54" s="165"/>
      <c r="C54" s="19"/>
      <c r="D54" s="6" t="s">
        <v>31</v>
      </c>
      <c r="E54" s="193" t="s">
        <v>340</v>
      </c>
      <c r="F54" s="35"/>
      <c r="G54" s="644"/>
      <c r="H54" s="10"/>
      <c r="I54" s="649"/>
      <c r="J54" s="7">
        <v>40</v>
      </c>
      <c r="K54" s="811"/>
      <c r="L54" s="35"/>
      <c r="M54" s="644"/>
      <c r="N54" s="10"/>
      <c r="O54" s="661"/>
      <c r="P54" s="762">
        <f t="shared" si="25"/>
        <v>40</v>
      </c>
      <c r="Q54" s="666">
        <f>SUM(F54:N54)/30.126</f>
        <v>1.327756754962491</v>
      </c>
      <c r="R54" s="16"/>
      <c r="S54" s="853"/>
      <c r="T54" s="16"/>
      <c r="U54" s="853"/>
      <c r="V54" s="16"/>
      <c r="W54" s="853"/>
      <c r="X54" s="16"/>
      <c r="Y54" s="16"/>
      <c r="Z54" s="858">
        <f t="shared" si="31"/>
        <v>0</v>
      </c>
      <c r="AA54" s="189">
        <f t="shared" si="27"/>
        <v>40</v>
      </c>
      <c r="AB54" s="674">
        <f t="shared" si="28"/>
        <v>1.327756754962491</v>
      </c>
    </row>
    <row r="55" spans="1:28" ht="12.75">
      <c r="A55" s="169">
        <f t="shared" si="29"/>
        <v>5</v>
      </c>
      <c r="B55" s="172"/>
      <c r="C55" s="80"/>
      <c r="D55" s="6" t="s">
        <v>32</v>
      </c>
      <c r="E55" s="175" t="s">
        <v>106</v>
      </c>
      <c r="F55" s="178"/>
      <c r="G55" s="642"/>
      <c r="H55" s="14"/>
      <c r="I55" s="648"/>
      <c r="J55" s="8">
        <v>10</v>
      </c>
      <c r="K55" s="812"/>
      <c r="L55" s="178"/>
      <c r="M55" s="642"/>
      <c r="N55" s="14"/>
      <c r="O55" s="818"/>
      <c r="P55" s="762">
        <f t="shared" si="25"/>
        <v>10</v>
      </c>
      <c r="Q55" s="666">
        <f>SUM(F55:N55)/30.126</f>
        <v>0.3319391887406227</v>
      </c>
      <c r="R55" s="10"/>
      <c r="S55" s="649"/>
      <c r="T55" s="10"/>
      <c r="U55" s="649"/>
      <c r="V55" s="10"/>
      <c r="W55" s="649"/>
      <c r="X55" s="10"/>
      <c r="Y55" s="16"/>
      <c r="Z55" s="858">
        <f t="shared" si="31"/>
        <v>0</v>
      </c>
      <c r="AA55" s="189">
        <f t="shared" si="27"/>
        <v>10</v>
      </c>
      <c r="AB55" s="674">
        <f t="shared" si="28"/>
        <v>0.3319391887406227</v>
      </c>
    </row>
    <row r="56" spans="1:28" ht="12.75">
      <c r="A56" s="169">
        <f t="shared" si="29"/>
        <v>6</v>
      </c>
      <c r="B56" s="233">
        <v>2</v>
      </c>
      <c r="C56" s="234" t="s">
        <v>205</v>
      </c>
      <c r="D56" s="235"/>
      <c r="E56" s="236"/>
      <c r="F56" s="315">
        <f aca="true" t="shared" si="33" ref="F56:O56">F57</f>
        <v>18</v>
      </c>
      <c r="G56" s="800">
        <f t="shared" si="33"/>
        <v>0.5974905397331208</v>
      </c>
      <c r="H56" s="237">
        <f t="shared" si="33"/>
        <v>7</v>
      </c>
      <c r="I56" s="808">
        <f t="shared" si="33"/>
        <v>0.2323574321184359</v>
      </c>
      <c r="J56" s="237">
        <f t="shared" si="33"/>
        <v>24</v>
      </c>
      <c r="K56" s="808">
        <f t="shared" si="33"/>
        <v>0.7966540529774945</v>
      </c>
      <c r="L56" s="237">
        <f t="shared" si="33"/>
        <v>0</v>
      </c>
      <c r="M56" s="808">
        <f t="shared" si="33"/>
        <v>0</v>
      </c>
      <c r="N56" s="237">
        <f t="shared" si="33"/>
        <v>0</v>
      </c>
      <c r="O56" s="819">
        <f t="shared" si="33"/>
        <v>0</v>
      </c>
      <c r="P56" s="844">
        <f t="shared" si="25"/>
        <v>49</v>
      </c>
      <c r="Q56" s="837">
        <f>Q57</f>
        <v>1.6265020248290512</v>
      </c>
      <c r="R56" s="237"/>
      <c r="S56" s="808"/>
      <c r="T56" s="237"/>
      <c r="U56" s="808"/>
      <c r="V56" s="237"/>
      <c r="W56" s="808"/>
      <c r="X56" s="237"/>
      <c r="Y56" s="237"/>
      <c r="Z56" s="859">
        <f t="shared" si="31"/>
        <v>0</v>
      </c>
      <c r="AA56" s="298">
        <f t="shared" si="27"/>
        <v>49</v>
      </c>
      <c r="AB56" s="865">
        <f t="shared" si="28"/>
        <v>1.6265020248290512</v>
      </c>
    </row>
    <row r="57" spans="1:28" ht="12.75">
      <c r="A57" s="169">
        <f t="shared" si="29"/>
        <v>7</v>
      </c>
      <c r="B57" s="166"/>
      <c r="C57" s="22" t="s">
        <v>215</v>
      </c>
      <c r="D57" s="174" t="s">
        <v>216</v>
      </c>
      <c r="E57" s="177"/>
      <c r="F57" s="200">
        <v>18</v>
      </c>
      <c r="G57" s="803">
        <f>F57/30.126</f>
        <v>0.5974905397331208</v>
      </c>
      <c r="H57" s="185">
        <v>7</v>
      </c>
      <c r="I57" s="807">
        <f>H57/30.126</f>
        <v>0.2323574321184359</v>
      </c>
      <c r="J57" s="202">
        <v>24</v>
      </c>
      <c r="K57" s="813">
        <f>J57/30.126</f>
        <v>0.7966540529774945</v>
      </c>
      <c r="L57" s="200"/>
      <c r="M57" s="803"/>
      <c r="N57" s="185"/>
      <c r="O57" s="817"/>
      <c r="P57" s="843">
        <f t="shared" si="25"/>
        <v>49</v>
      </c>
      <c r="Q57" s="836">
        <f>P57/30.126</f>
        <v>1.6265020248290512</v>
      </c>
      <c r="R57" s="185"/>
      <c r="S57" s="807"/>
      <c r="T57" s="185"/>
      <c r="U57" s="807"/>
      <c r="V57" s="185"/>
      <c r="W57" s="807"/>
      <c r="X57" s="185"/>
      <c r="Y57" s="185"/>
      <c r="Z57" s="857">
        <f t="shared" si="31"/>
        <v>0</v>
      </c>
      <c r="AA57" s="197">
        <f t="shared" si="27"/>
        <v>49</v>
      </c>
      <c r="AB57" s="864">
        <f t="shared" si="28"/>
        <v>1.6265020248290512</v>
      </c>
    </row>
    <row r="58" spans="1:28" ht="12.75">
      <c r="A58" s="169">
        <f t="shared" si="29"/>
        <v>8</v>
      </c>
      <c r="B58" s="233">
        <v>3</v>
      </c>
      <c r="C58" s="234" t="s">
        <v>385</v>
      </c>
      <c r="D58" s="235"/>
      <c r="E58" s="236"/>
      <c r="F58" s="306">
        <v>29</v>
      </c>
      <c r="G58" s="800">
        <f>F58/30.126</f>
        <v>0.9626236473478058</v>
      </c>
      <c r="H58" s="307">
        <v>12</v>
      </c>
      <c r="I58" s="808">
        <f>H58/30.126</f>
        <v>0.39832702648874724</v>
      </c>
      <c r="J58" s="307"/>
      <c r="K58" s="800"/>
      <c r="L58" s="306"/>
      <c r="M58" s="800"/>
      <c r="N58" s="307"/>
      <c r="O58" s="819"/>
      <c r="P58" s="844">
        <f t="shared" si="25"/>
        <v>41</v>
      </c>
      <c r="Q58" s="837">
        <f>SUM(F58:N58)/30.126</f>
        <v>1.4061259600954839</v>
      </c>
      <c r="R58" s="307"/>
      <c r="S58" s="808"/>
      <c r="T58" s="307"/>
      <c r="U58" s="808"/>
      <c r="V58" s="307"/>
      <c r="W58" s="808"/>
      <c r="X58" s="307"/>
      <c r="Y58" s="307"/>
      <c r="Z58" s="859">
        <f t="shared" si="31"/>
        <v>0</v>
      </c>
      <c r="AA58" s="298">
        <f t="shared" si="27"/>
        <v>41</v>
      </c>
      <c r="AB58" s="865">
        <f t="shared" si="28"/>
        <v>1.4061259600954839</v>
      </c>
    </row>
    <row r="59" spans="1:28" ht="12.75">
      <c r="A59" s="169">
        <f>A58+1</f>
        <v>9</v>
      </c>
      <c r="B59" s="233">
        <v>4</v>
      </c>
      <c r="C59" s="234" t="s">
        <v>187</v>
      </c>
      <c r="D59" s="235"/>
      <c r="E59" s="236"/>
      <c r="F59" s="306">
        <f aca="true" t="shared" si="34" ref="F59:O59">F60</f>
        <v>11</v>
      </c>
      <c r="G59" s="800">
        <f t="shared" si="34"/>
        <v>0.365133107614685</v>
      </c>
      <c r="H59" s="307">
        <f t="shared" si="34"/>
        <v>5</v>
      </c>
      <c r="I59" s="808">
        <f t="shared" si="34"/>
        <v>0.16596959437031136</v>
      </c>
      <c r="J59" s="307">
        <f t="shared" si="34"/>
        <v>0</v>
      </c>
      <c r="K59" s="800">
        <f t="shared" si="34"/>
        <v>0</v>
      </c>
      <c r="L59" s="306">
        <f t="shared" si="34"/>
        <v>0</v>
      </c>
      <c r="M59" s="800">
        <f t="shared" si="34"/>
        <v>0</v>
      </c>
      <c r="N59" s="307">
        <f t="shared" si="34"/>
        <v>0</v>
      </c>
      <c r="O59" s="819">
        <f t="shared" si="34"/>
        <v>0</v>
      </c>
      <c r="P59" s="844">
        <f t="shared" si="25"/>
        <v>16</v>
      </c>
      <c r="Q59" s="837">
        <f>Q60</f>
        <v>0.5487320819884816</v>
      </c>
      <c r="R59" s="307"/>
      <c r="S59" s="808"/>
      <c r="T59" s="307"/>
      <c r="U59" s="808"/>
      <c r="V59" s="307"/>
      <c r="W59" s="808"/>
      <c r="X59" s="307"/>
      <c r="Y59" s="307"/>
      <c r="Z59" s="859">
        <f t="shared" si="31"/>
        <v>0</v>
      </c>
      <c r="AA59" s="298">
        <f t="shared" si="27"/>
        <v>16</v>
      </c>
      <c r="AB59" s="865">
        <f t="shared" si="28"/>
        <v>0.5487320819884816</v>
      </c>
    </row>
    <row r="60" spans="1:28" ht="12.75">
      <c r="A60" s="169">
        <f t="shared" si="29"/>
        <v>10</v>
      </c>
      <c r="B60" s="470"/>
      <c r="C60" s="22" t="s">
        <v>188</v>
      </c>
      <c r="D60" s="174" t="s">
        <v>8</v>
      </c>
      <c r="E60" s="471"/>
      <c r="F60" s="519">
        <v>11</v>
      </c>
      <c r="G60" s="804">
        <f>F60/30.126</f>
        <v>0.365133107614685</v>
      </c>
      <c r="H60" s="520">
        <v>5</v>
      </c>
      <c r="I60" s="809">
        <f>H60/30.126</f>
        <v>0.16596959437031136</v>
      </c>
      <c r="J60" s="520"/>
      <c r="K60" s="804"/>
      <c r="L60" s="519"/>
      <c r="M60" s="804"/>
      <c r="N60" s="521"/>
      <c r="O60" s="820"/>
      <c r="P60" s="845">
        <f t="shared" si="25"/>
        <v>16</v>
      </c>
      <c r="Q60" s="838">
        <f>SUM(F60:N60)/30.126</f>
        <v>0.5487320819884816</v>
      </c>
      <c r="R60" s="472"/>
      <c r="S60" s="854"/>
      <c r="T60" s="472"/>
      <c r="U60" s="854"/>
      <c r="V60" s="472"/>
      <c r="W60" s="854"/>
      <c r="X60" s="472"/>
      <c r="Y60" s="472"/>
      <c r="Z60" s="860">
        <v>0</v>
      </c>
      <c r="AA60" s="473">
        <f t="shared" si="27"/>
        <v>16</v>
      </c>
      <c r="AB60" s="866">
        <f t="shared" si="28"/>
        <v>0.5487320819884816</v>
      </c>
    </row>
    <row r="61" spans="1:28" ht="12.75">
      <c r="A61" s="169">
        <f t="shared" si="29"/>
        <v>11</v>
      </c>
      <c r="B61" s="233">
        <v>5</v>
      </c>
      <c r="C61" s="234" t="s">
        <v>341</v>
      </c>
      <c r="D61" s="235"/>
      <c r="E61" s="236"/>
      <c r="F61" s="822">
        <f aca="true" t="shared" si="35" ref="F61:O61">F62</f>
        <v>0</v>
      </c>
      <c r="G61" s="805">
        <f t="shared" si="35"/>
        <v>0</v>
      </c>
      <c r="H61" s="823">
        <f t="shared" si="35"/>
        <v>0</v>
      </c>
      <c r="I61" s="810">
        <f t="shared" si="35"/>
        <v>0</v>
      </c>
      <c r="J61" s="237">
        <f t="shared" si="35"/>
        <v>7</v>
      </c>
      <c r="K61" s="800">
        <f t="shared" si="35"/>
        <v>0.2323574321184359</v>
      </c>
      <c r="L61" s="822">
        <f t="shared" si="35"/>
        <v>0</v>
      </c>
      <c r="M61" s="805">
        <f t="shared" si="35"/>
        <v>0</v>
      </c>
      <c r="N61" s="823">
        <f t="shared" si="35"/>
        <v>0</v>
      </c>
      <c r="O61" s="821">
        <f t="shared" si="35"/>
        <v>0</v>
      </c>
      <c r="P61" s="846">
        <f t="shared" si="25"/>
        <v>7</v>
      </c>
      <c r="Q61" s="839">
        <f>Q62</f>
        <v>0.2323574321184359</v>
      </c>
      <c r="R61" s="335"/>
      <c r="S61" s="810"/>
      <c r="T61" s="335"/>
      <c r="U61" s="810"/>
      <c r="V61" s="335"/>
      <c r="W61" s="810"/>
      <c r="X61" s="335"/>
      <c r="Y61" s="335"/>
      <c r="Z61" s="861">
        <f>SUM(R61:X61)</f>
        <v>0</v>
      </c>
      <c r="AA61" s="238">
        <f t="shared" si="27"/>
        <v>7</v>
      </c>
      <c r="AB61" s="867">
        <f t="shared" si="28"/>
        <v>0.2323574321184359</v>
      </c>
    </row>
    <row r="62" spans="1:28" ht="13.5" thickBot="1">
      <c r="A62" s="169">
        <f t="shared" si="29"/>
        <v>12</v>
      </c>
      <c r="B62" s="214"/>
      <c r="C62" s="824" t="s">
        <v>342</v>
      </c>
      <c r="D62" s="825"/>
      <c r="E62" s="833" t="s">
        <v>109</v>
      </c>
      <c r="F62" s="826"/>
      <c r="G62" s="827"/>
      <c r="H62" s="828"/>
      <c r="I62" s="829"/>
      <c r="J62" s="830">
        <v>7</v>
      </c>
      <c r="K62" s="831">
        <f>J62/30.126</f>
        <v>0.2323574321184359</v>
      </c>
      <c r="L62" s="826"/>
      <c r="M62" s="827"/>
      <c r="N62" s="828"/>
      <c r="O62" s="832"/>
      <c r="P62" s="847">
        <f t="shared" si="25"/>
        <v>7</v>
      </c>
      <c r="Q62" s="840">
        <f>P62/30.126</f>
        <v>0.2323574321184359</v>
      </c>
      <c r="R62" s="828"/>
      <c r="S62" s="829"/>
      <c r="T62" s="828"/>
      <c r="U62" s="829"/>
      <c r="V62" s="828"/>
      <c r="W62" s="829"/>
      <c r="X62" s="828"/>
      <c r="Y62" s="828"/>
      <c r="Z62" s="868">
        <f>SUM(R62:X62)</f>
        <v>0</v>
      </c>
      <c r="AA62" s="869">
        <f t="shared" si="27"/>
        <v>7</v>
      </c>
      <c r="AB62" s="870">
        <f t="shared" si="28"/>
        <v>0.2323574321184359</v>
      </c>
    </row>
  </sheetData>
  <sheetProtection/>
  <mergeCells count="51">
    <mergeCell ref="V7:V8"/>
    <mergeCell ref="R7:R8"/>
    <mergeCell ref="R28:R29"/>
    <mergeCell ref="T28:T29"/>
    <mergeCell ref="V28:V29"/>
    <mergeCell ref="X28:X29"/>
    <mergeCell ref="Z7:Z8"/>
    <mergeCell ref="A4:K4"/>
    <mergeCell ref="F28:F29"/>
    <mergeCell ref="H28:H29"/>
    <mergeCell ref="J28:J29"/>
    <mergeCell ref="L28:L29"/>
    <mergeCell ref="N28:N29"/>
    <mergeCell ref="P28:P29"/>
    <mergeCell ref="Q28:Q29"/>
    <mergeCell ref="T5:X5"/>
    <mergeCell ref="F5:K5"/>
    <mergeCell ref="D6:K6"/>
    <mergeCell ref="F7:F8"/>
    <mergeCell ref="H7:H8"/>
    <mergeCell ref="J7:J8"/>
    <mergeCell ref="L7:L8"/>
    <mergeCell ref="P7:P8"/>
    <mergeCell ref="Y7:Y8"/>
    <mergeCell ref="A25:K25"/>
    <mergeCell ref="F26:K26"/>
    <mergeCell ref="T26:X26"/>
    <mergeCell ref="D27:K27"/>
    <mergeCell ref="N7:N8"/>
    <mergeCell ref="Q7:Q8"/>
    <mergeCell ref="X7:X8"/>
    <mergeCell ref="T7:T8"/>
    <mergeCell ref="Y28:Y29"/>
    <mergeCell ref="Z28:Z29"/>
    <mergeCell ref="A46:K46"/>
    <mergeCell ref="F47:K47"/>
    <mergeCell ref="T47:X47"/>
    <mergeCell ref="D48:K48"/>
    <mergeCell ref="F49:F50"/>
    <mergeCell ref="H49:H50"/>
    <mergeCell ref="J49:J50"/>
    <mergeCell ref="L49:L50"/>
    <mergeCell ref="N49:N50"/>
    <mergeCell ref="P49:P50"/>
    <mergeCell ref="Z49:Z50"/>
    <mergeCell ref="Q49:Q50"/>
    <mergeCell ref="R49:R50"/>
    <mergeCell ref="T49:T50"/>
    <mergeCell ref="V49:V50"/>
    <mergeCell ref="X49:X50"/>
    <mergeCell ref="Y49:Y50"/>
  </mergeCells>
  <printOptions/>
  <pageMargins left="0.4330708661417323" right="0.15748031496062992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zoomScalePageLayoutView="0" workbookViewId="0" topLeftCell="A78">
      <selection activeCell="A1" sqref="A1:N96"/>
    </sheetView>
  </sheetViews>
  <sheetFormatPr defaultColWidth="9.140625" defaultRowHeight="12.75"/>
  <cols>
    <col min="1" max="1" width="13.57421875" style="0" customWidth="1"/>
    <col min="4" max="4" width="8.7109375" style="0" customWidth="1"/>
    <col min="5" max="11" width="4.28125" style="0" customWidth="1"/>
  </cols>
  <sheetData>
    <row r="1" ht="18.75">
      <c r="A1" s="538" t="s">
        <v>347</v>
      </c>
    </row>
    <row r="3" spans="1:9" ht="20.25">
      <c r="A3" s="595" t="s">
        <v>266</v>
      </c>
      <c r="B3" s="593" t="s">
        <v>348</v>
      </c>
      <c r="C3" s="593"/>
      <c r="D3" s="593"/>
      <c r="E3" s="593"/>
      <c r="F3" s="626"/>
      <c r="G3" s="626"/>
      <c r="H3" s="626"/>
      <c r="I3" s="626"/>
    </row>
    <row r="4" spans="1:9" ht="12.75">
      <c r="A4" s="593"/>
      <c r="B4" s="593"/>
      <c r="C4" s="593"/>
      <c r="D4" s="593"/>
      <c r="E4" s="593"/>
      <c r="F4" s="626"/>
      <c r="G4" s="626"/>
      <c r="H4" s="626"/>
      <c r="I4" s="626"/>
    </row>
    <row r="5" spans="1:9" ht="12.75">
      <c r="A5" s="1056"/>
      <c r="B5" s="1056"/>
      <c r="C5" s="1056"/>
      <c r="D5" s="1056"/>
      <c r="E5" s="1056"/>
      <c r="F5" s="1057"/>
      <c r="G5" s="1057"/>
      <c r="H5" s="1057"/>
      <c r="I5" s="1057"/>
    </row>
    <row r="6" spans="1:256" ht="15.75">
      <c r="A6" s="570" t="s">
        <v>363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  <c r="CN6" s="570"/>
      <c r="CO6" s="570"/>
      <c r="CP6" s="570"/>
      <c r="CQ6" s="570"/>
      <c r="CR6" s="570"/>
      <c r="CS6" s="570"/>
      <c r="CT6" s="570"/>
      <c r="CU6" s="570"/>
      <c r="CV6" s="570"/>
      <c r="CW6" s="570"/>
      <c r="CX6" s="570"/>
      <c r="CY6" s="570"/>
      <c r="CZ6" s="570"/>
      <c r="DA6" s="570"/>
      <c r="DB6" s="570"/>
      <c r="DC6" s="570"/>
      <c r="DD6" s="570"/>
      <c r="DE6" s="570"/>
      <c r="DF6" s="570"/>
      <c r="DG6" s="570"/>
      <c r="DH6" s="570"/>
      <c r="DI6" s="570"/>
      <c r="DJ6" s="570"/>
      <c r="DK6" s="570"/>
      <c r="DL6" s="570"/>
      <c r="DM6" s="570"/>
      <c r="DN6" s="570"/>
      <c r="DO6" s="570"/>
      <c r="DP6" s="570"/>
      <c r="DQ6" s="570"/>
      <c r="DR6" s="570"/>
      <c r="DS6" s="570"/>
      <c r="DT6" s="570"/>
      <c r="DU6" s="570"/>
      <c r="DV6" s="570"/>
      <c r="DW6" s="570"/>
      <c r="DX6" s="570"/>
      <c r="DY6" s="570"/>
      <c r="DZ6" s="570"/>
      <c r="EA6" s="570"/>
      <c r="EB6" s="570"/>
      <c r="EC6" s="570"/>
      <c r="ED6" s="570"/>
      <c r="EE6" s="570"/>
      <c r="EF6" s="570"/>
      <c r="EG6" s="570"/>
      <c r="EH6" s="570"/>
      <c r="EI6" s="570"/>
      <c r="EJ6" s="570"/>
      <c r="EK6" s="570"/>
      <c r="EL6" s="570"/>
      <c r="EM6" s="570"/>
      <c r="EN6" s="570"/>
      <c r="EO6" s="570"/>
      <c r="EP6" s="570"/>
      <c r="EQ6" s="570"/>
      <c r="ER6" s="570"/>
      <c r="ES6" s="570"/>
      <c r="ET6" s="570"/>
      <c r="EU6" s="570"/>
      <c r="EV6" s="570"/>
      <c r="EW6" s="570"/>
      <c r="EX6" s="570"/>
      <c r="EY6" s="570"/>
      <c r="EZ6" s="570"/>
      <c r="FA6" s="570"/>
      <c r="FB6" s="570"/>
      <c r="FC6" s="570"/>
      <c r="FD6" s="570"/>
      <c r="FE6" s="570"/>
      <c r="FF6" s="570"/>
      <c r="FG6" s="570"/>
      <c r="FH6" s="570"/>
      <c r="FI6" s="570"/>
      <c r="FJ6" s="570"/>
      <c r="FK6" s="570"/>
      <c r="FL6" s="570"/>
      <c r="FM6" s="570"/>
      <c r="FN6" s="570"/>
      <c r="FO6" s="570"/>
      <c r="FP6" s="570"/>
      <c r="FQ6" s="570"/>
      <c r="FR6" s="570"/>
      <c r="FS6" s="570"/>
      <c r="FT6" s="570"/>
      <c r="FU6" s="570"/>
      <c r="FV6" s="570"/>
      <c r="FW6" s="570"/>
      <c r="FX6" s="570"/>
      <c r="FY6" s="570"/>
      <c r="FZ6" s="570"/>
      <c r="GA6" s="570"/>
      <c r="GB6" s="570"/>
      <c r="GC6" s="570"/>
      <c r="GD6" s="570"/>
      <c r="GE6" s="570"/>
      <c r="GF6" s="570"/>
      <c r="GG6" s="570"/>
      <c r="GH6" s="570"/>
      <c r="GI6" s="570"/>
      <c r="GJ6" s="570"/>
      <c r="GK6" s="570"/>
      <c r="GL6" s="570"/>
      <c r="GM6" s="570"/>
      <c r="GN6" s="570"/>
      <c r="GO6" s="570"/>
      <c r="GP6" s="570"/>
      <c r="GQ6" s="570"/>
      <c r="GR6" s="570"/>
      <c r="GS6" s="570"/>
      <c r="GT6" s="570"/>
      <c r="GU6" s="570"/>
      <c r="GV6" s="570"/>
      <c r="GW6" s="570"/>
      <c r="GX6" s="570"/>
      <c r="GY6" s="570"/>
      <c r="GZ6" s="570"/>
      <c r="HA6" s="570"/>
      <c r="HB6" s="570"/>
      <c r="HC6" s="570"/>
      <c r="HD6" s="570"/>
      <c r="HE6" s="570"/>
      <c r="HF6" s="570"/>
      <c r="HG6" s="570"/>
      <c r="HH6" s="570"/>
      <c r="HI6" s="570"/>
      <c r="HJ6" s="570"/>
      <c r="HK6" s="570"/>
      <c r="HL6" s="570"/>
      <c r="HM6" s="570"/>
      <c r="HN6" s="570"/>
      <c r="HO6" s="570"/>
      <c r="HP6" s="570"/>
      <c r="HQ6" s="570"/>
      <c r="HR6" s="570"/>
      <c r="HS6" s="570"/>
      <c r="HT6" s="570"/>
      <c r="HU6" s="570"/>
      <c r="HV6" s="570"/>
      <c r="HW6" s="570"/>
      <c r="HX6" s="570"/>
      <c r="HY6" s="570"/>
      <c r="HZ6" s="570"/>
      <c r="IA6" s="570"/>
      <c r="IB6" s="570"/>
      <c r="IC6" s="570"/>
      <c r="ID6" s="570"/>
      <c r="IE6" s="570"/>
      <c r="IF6" s="570"/>
      <c r="IG6" s="570"/>
      <c r="IH6" s="570"/>
      <c r="II6" s="570"/>
      <c r="IJ6" s="570"/>
      <c r="IK6" s="570"/>
      <c r="IL6" s="570"/>
      <c r="IM6" s="570"/>
      <c r="IN6" s="570"/>
      <c r="IO6" s="570"/>
      <c r="IP6" s="570"/>
      <c r="IQ6" s="570"/>
      <c r="IR6" s="570"/>
      <c r="IS6" s="570"/>
      <c r="IT6" s="570"/>
      <c r="IU6" s="570"/>
      <c r="IV6" s="570"/>
    </row>
    <row r="7" spans="1:8" ht="21" thickBot="1">
      <c r="A7" s="1059"/>
      <c r="B7" s="1058"/>
      <c r="C7" s="1058"/>
      <c r="D7" s="1058"/>
      <c r="E7" s="1058"/>
      <c r="F7" s="287"/>
      <c r="G7" s="287"/>
      <c r="H7" s="287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307</v>
      </c>
      <c r="B9" s="781">
        <v>1.66</v>
      </c>
      <c r="C9" s="782">
        <v>1.66</v>
      </c>
      <c r="D9" s="783">
        <v>1.66</v>
      </c>
      <c r="F9" s="696" t="s">
        <v>370</v>
      </c>
    </row>
    <row r="10" spans="1:6" ht="17.25" thickBot="1">
      <c r="A10" s="702" t="s">
        <v>288</v>
      </c>
      <c r="B10" s="577"/>
      <c r="C10" s="576"/>
      <c r="D10" s="578"/>
      <c r="F10" s="696" t="s">
        <v>371</v>
      </c>
    </row>
    <row r="11" spans="1:6" ht="27" thickTop="1">
      <c r="A11" s="705" t="s">
        <v>307</v>
      </c>
      <c r="B11" s="684"/>
      <c r="C11" s="683"/>
      <c r="D11" s="685"/>
      <c r="F11" s="696" t="s">
        <v>372</v>
      </c>
    </row>
    <row r="12" spans="1:6" ht="17.25" thickBot="1">
      <c r="A12" s="702" t="s">
        <v>327</v>
      </c>
      <c r="B12" s="577">
        <v>50</v>
      </c>
      <c r="C12" s="576">
        <v>50</v>
      </c>
      <c r="D12" s="775">
        <v>50</v>
      </c>
      <c r="F12" s="696" t="s">
        <v>373</v>
      </c>
    </row>
    <row r="13" spans="1:6" ht="18" thickBot="1" thickTop="1">
      <c r="A13" s="1052"/>
      <c r="B13" s="1053"/>
      <c r="C13" s="1054"/>
      <c r="D13" s="1055"/>
      <c r="F13" s="696" t="s">
        <v>374</v>
      </c>
    </row>
    <row r="14" spans="1:11" ht="14.25" thickBot="1" thickTop="1">
      <c r="A14" s="580" t="s">
        <v>297</v>
      </c>
      <c r="B14" s="1587" t="s">
        <v>350</v>
      </c>
      <c r="C14" s="1588"/>
      <c r="D14" s="1588"/>
      <c r="E14" s="1588"/>
      <c r="F14" s="1588"/>
      <c r="G14" s="1588"/>
      <c r="H14" s="1588"/>
      <c r="I14" s="1588"/>
      <c r="J14" s="1588"/>
      <c r="K14" s="1589"/>
    </row>
    <row r="15" spans="1:11" ht="13.5" customHeight="1" thickBot="1">
      <c r="A15" s="776" t="s">
        <v>272</v>
      </c>
      <c r="B15" s="1590" t="s">
        <v>364</v>
      </c>
      <c r="C15" s="1591"/>
      <c r="D15" s="1591"/>
      <c r="E15" s="1591"/>
      <c r="F15" s="1591"/>
      <c r="G15" s="1591"/>
      <c r="H15" s="1591"/>
      <c r="I15" s="1591"/>
      <c r="J15" s="1591"/>
      <c r="K15" s="1592"/>
    </row>
    <row r="16" spans="1:11" ht="26.25" customHeight="1" thickBot="1">
      <c r="A16" s="777" t="s">
        <v>273</v>
      </c>
      <c r="B16" s="1582" t="s">
        <v>274</v>
      </c>
      <c r="C16" s="1583"/>
      <c r="D16" s="1584" t="s">
        <v>365</v>
      </c>
      <c r="E16" s="1585"/>
      <c r="F16" s="1585"/>
      <c r="G16" s="1585"/>
      <c r="H16" s="1585"/>
      <c r="I16" s="1585"/>
      <c r="J16" s="1585"/>
      <c r="K16" s="1586"/>
    </row>
    <row r="17" spans="1:5" ht="14.25" thickBot="1">
      <c r="A17" s="590" t="s">
        <v>275</v>
      </c>
      <c r="B17" s="588" t="s">
        <v>276</v>
      </c>
      <c r="C17" s="591" t="s">
        <v>277</v>
      </c>
      <c r="D17" s="591" t="s">
        <v>278</v>
      </c>
      <c r="E17" s="586"/>
    </row>
    <row r="18" spans="1:5" ht="26.25" thickBot="1">
      <c r="A18" s="590" t="s">
        <v>279</v>
      </c>
      <c r="B18" s="591">
        <v>3</v>
      </c>
      <c r="C18" s="591">
        <v>3</v>
      </c>
      <c r="D18" s="591">
        <v>3</v>
      </c>
      <c r="E18" s="586"/>
    </row>
    <row r="19" spans="1:5" ht="26.25" thickBot="1">
      <c r="A19" s="590" t="s">
        <v>283</v>
      </c>
      <c r="B19" s="591"/>
      <c r="C19" s="591"/>
      <c r="D19" s="591"/>
      <c r="E19" s="586"/>
    </row>
    <row r="20" spans="1:11" ht="26.25" customHeight="1" thickBot="1">
      <c r="A20" s="777" t="s">
        <v>273</v>
      </c>
      <c r="B20" s="1582" t="s">
        <v>274</v>
      </c>
      <c r="C20" s="1583"/>
      <c r="D20" s="1584" t="s">
        <v>366</v>
      </c>
      <c r="E20" s="1585"/>
      <c r="F20" s="1585"/>
      <c r="G20" s="1585"/>
      <c r="H20" s="1585"/>
      <c r="I20" s="1585"/>
      <c r="J20" s="1585"/>
      <c r="K20" s="1586"/>
    </row>
    <row r="21" spans="1:5" ht="14.25" thickBot="1">
      <c r="A21" s="590" t="s">
        <v>275</v>
      </c>
      <c r="B21" s="588" t="s">
        <v>276</v>
      </c>
      <c r="C21" s="591" t="s">
        <v>277</v>
      </c>
      <c r="D21" s="591" t="s">
        <v>278</v>
      </c>
      <c r="E21" s="586"/>
    </row>
    <row r="22" spans="1:5" ht="26.25" thickBot="1">
      <c r="A22" s="590" t="s">
        <v>279</v>
      </c>
      <c r="B22" s="591">
        <v>5</v>
      </c>
      <c r="C22" s="591">
        <v>5</v>
      </c>
      <c r="D22" s="591">
        <v>5</v>
      </c>
      <c r="E22" s="586"/>
    </row>
    <row r="23" spans="1:5" ht="26.25" thickBot="1">
      <c r="A23" s="590" t="s">
        <v>283</v>
      </c>
      <c r="B23" s="591"/>
      <c r="C23" s="591"/>
      <c r="D23" s="591"/>
      <c r="E23" s="586"/>
    </row>
    <row r="24" spans="1:11" ht="26.25" customHeight="1" thickBot="1">
      <c r="A24" s="777" t="s">
        <v>273</v>
      </c>
      <c r="B24" s="1582" t="s">
        <v>274</v>
      </c>
      <c r="C24" s="1583"/>
      <c r="D24" s="1584" t="s">
        <v>367</v>
      </c>
      <c r="E24" s="1585"/>
      <c r="F24" s="1585"/>
      <c r="G24" s="1585"/>
      <c r="H24" s="1585"/>
      <c r="I24" s="1585"/>
      <c r="J24" s="1585"/>
      <c r="K24" s="1586"/>
    </row>
    <row r="25" spans="1:5" ht="14.25" thickBot="1">
      <c r="A25" s="590" t="s">
        <v>275</v>
      </c>
      <c r="B25" s="588" t="s">
        <v>276</v>
      </c>
      <c r="C25" s="591" t="s">
        <v>277</v>
      </c>
      <c r="D25" s="591" t="s">
        <v>278</v>
      </c>
      <c r="E25" s="586"/>
    </row>
    <row r="26" spans="1:5" ht="26.25" thickBot="1">
      <c r="A26" s="590" t="s">
        <v>279</v>
      </c>
      <c r="B26" s="591">
        <v>5</v>
      </c>
      <c r="C26" s="591">
        <v>5</v>
      </c>
      <c r="D26" s="591">
        <v>5</v>
      </c>
      <c r="E26" s="586"/>
    </row>
    <row r="27" spans="1:5" ht="26.25" thickBot="1">
      <c r="A27" s="590" t="s">
        <v>283</v>
      </c>
      <c r="B27" s="591"/>
      <c r="C27" s="591"/>
      <c r="D27" s="591"/>
      <c r="E27" s="586"/>
    </row>
    <row r="28" spans="1:11" ht="26.25" customHeight="1" thickBot="1">
      <c r="A28" s="777" t="s">
        <v>273</v>
      </c>
      <c r="B28" s="1582" t="s">
        <v>274</v>
      </c>
      <c r="C28" s="1583"/>
      <c r="D28" s="1584" t="s">
        <v>368</v>
      </c>
      <c r="E28" s="1585"/>
      <c r="F28" s="1585"/>
      <c r="G28" s="1585"/>
      <c r="H28" s="1585"/>
      <c r="I28" s="1585"/>
      <c r="J28" s="1585"/>
      <c r="K28" s="1586"/>
    </row>
    <row r="29" spans="1:5" ht="13.5" customHeight="1" thickBot="1">
      <c r="A29" s="590" t="s">
        <v>275</v>
      </c>
      <c r="B29" s="588" t="s">
        <v>276</v>
      </c>
      <c r="C29" s="591" t="s">
        <v>277</v>
      </c>
      <c r="D29" s="591" t="s">
        <v>278</v>
      </c>
      <c r="E29" s="586"/>
    </row>
    <row r="30" spans="1:5" ht="26.25" customHeight="1" thickBot="1">
      <c r="A30" s="590" t="s">
        <v>279</v>
      </c>
      <c r="B30" s="591">
        <v>7</v>
      </c>
      <c r="C30" s="591">
        <v>7</v>
      </c>
      <c r="D30" s="591">
        <v>7</v>
      </c>
      <c r="E30" s="586"/>
    </row>
    <row r="31" spans="1:4" ht="26.25" thickBot="1">
      <c r="A31" s="590" t="s">
        <v>283</v>
      </c>
      <c r="B31" s="591"/>
      <c r="C31" s="591"/>
      <c r="D31" s="591"/>
    </row>
    <row r="33" spans="1:9" ht="15.75">
      <c r="A33" s="570" t="s">
        <v>369</v>
      </c>
      <c r="B33" s="570"/>
      <c r="C33" s="570"/>
      <c r="D33" s="570"/>
      <c r="E33" s="570"/>
      <c r="F33" s="570"/>
      <c r="G33" s="570"/>
      <c r="H33" s="570"/>
      <c r="I33" s="570"/>
    </row>
    <row r="34" ht="13.5" thickBot="1">
      <c r="F34" s="697" t="s">
        <v>291</v>
      </c>
    </row>
    <row r="35" spans="1:6" ht="18" thickBot="1" thickTop="1">
      <c r="A35" s="698" t="s">
        <v>269</v>
      </c>
      <c r="B35" s="699">
        <v>2009</v>
      </c>
      <c r="C35" s="699">
        <v>2010</v>
      </c>
      <c r="D35" s="700">
        <v>2011</v>
      </c>
      <c r="F35" s="696" t="s">
        <v>376</v>
      </c>
    </row>
    <row r="36" spans="1:6" ht="26.25">
      <c r="A36" s="784" t="s">
        <v>307</v>
      </c>
      <c r="B36" s="781">
        <v>1.63</v>
      </c>
      <c r="C36" s="782">
        <v>1.63</v>
      </c>
      <c r="D36" s="783">
        <v>1.63</v>
      </c>
      <c r="F36" s="696" t="s">
        <v>377</v>
      </c>
    </row>
    <row r="37" spans="1:6" ht="17.25" thickBot="1">
      <c r="A37" s="702" t="s">
        <v>288</v>
      </c>
      <c r="B37" s="577"/>
      <c r="C37" s="576"/>
      <c r="D37" s="578"/>
      <c r="F37" s="696" t="s">
        <v>378</v>
      </c>
    </row>
    <row r="38" spans="1:6" ht="27" thickTop="1">
      <c r="A38" s="705" t="s">
        <v>307</v>
      </c>
      <c r="B38" s="684"/>
      <c r="C38" s="683"/>
      <c r="D38" s="685"/>
      <c r="F38" s="696" t="s">
        <v>379</v>
      </c>
    </row>
    <row r="39" spans="1:6" ht="17.25" thickBot="1">
      <c r="A39" s="702" t="s">
        <v>327</v>
      </c>
      <c r="B39" s="577">
        <v>49</v>
      </c>
      <c r="C39" s="576">
        <v>49</v>
      </c>
      <c r="D39" s="775">
        <v>49</v>
      </c>
      <c r="F39" s="696" t="s">
        <v>380</v>
      </c>
    </row>
    <row r="40" ht="13.5" thickTop="1"/>
    <row r="41" ht="17.25" thickBot="1">
      <c r="A41" s="579"/>
    </row>
    <row r="42" spans="1:11" ht="14.25" customHeight="1" thickBot="1" thickTop="1">
      <c r="A42" s="580" t="s">
        <v>297</v>
      </c>
      <c r="B42" s="597" t="s">
        <v>350</v>
      </c>
      <c r="C42" s="598"/>
      <c r="D42" s="598"/>
      <c r="E42" s="598"/>
      <c r="F42" s="598"/>
      <c r="G42" s="598"/>
      <c r="H42" s="598"/>
      <c r="I42" s="598"/>
      <c r="J42" s="598"/>
      <c r="K42" s="599"/>
    </row>
    <row r="43" spans="1:11" ht="16.5" customHeight="1" thickBot="1">
      <c r="A43" s="776" t="s">
        <v>272</v>
      </c>
      <c r="B43" s="1590" t="s">
        <v>375</v>
      </c>
      <c r="C43" s="1591"/>
      <c r="D43" s="1591"/>
      <c r="E43" s="1591"/>
      <c r="F43" s="1591"/>
      <c r="G43" s="1591"/>
      <c r="H43" s="1591"/>
      <c r="I43" s="1591"/>
      <c r="J43" s="1591"/>
      <c r="K43" s="1592"/>
    </row>
    <row r="44" spans="1:11" ht="26.25" customHeight="1" thickBot="1">
      <c r="A44" s="777" t="s">
        <v>273</v>
      </c>
      <c r="B44" s="1582" t="s">
        <v>274</v>
      </c>
      <c r="C44" s="1583"/>
      <c r="D44" s="778" t="s">
        <v>349</v>
      </c>
      <c r="E44" s="779"/>
      <c r="F44" s="779"/>
      <c r="G44" s="779"/>
      <c r="H44" s="779"/>
      <c r="I44" s="779"/>
      <c r="J44" s="779"/>
      <c r="K44" s="780"/>
    </row>
    <row r="45" spans="1:5" ht="14.25" thickBot="1">
      <c r="A45" s="590" t="s">
        <v>275</v>
      </c>
      <c r="B45" s="588" t="s">
        <v>276</v>
      </c>
      <c r="C45" s="591" t="s">
        <v>277</v>
      </c>
      <c r="D45" s="591" t="s">
        <v>278</v>
      </c>
      <c r="E45" s="586"/>
    </row>
    <row r="46" spans="1:5" ht="26.25" thickBot="1">
      <c r="A46" s="590" t="s">
        <v>279</v>
      </c>
      <c r="B46" s="1051">
        <v>100</v>
      </c>
      <c r="C46" s="1051">
        <v>100</v>
      </c>
      <c r="D46" s="1051">
        <v>100</v>
      </c>
      <c r="E46" s="586"/>
    </row>
    <row r="47" spans="1:5" ht="26.25" thickBot="1">
      <c r="A47" s="590" t="s">
        <v>283</v>
      </c>
      <c r="B47" s="591"/>
      <c r="C47" s="591"/>
      <c r="D47" s="591"/>
      <c r="E47" s="586"/>
    </row>
    <row r="49" spans="1:6" ht="15.75">
      <c r="A49" s="570" t="s">
        <v>387</v>
      </c>
      <c r="B49" s="570"/>
      <c r="C49" s="570"/>
      <c r="F49" s="697" t="s">
        <v>291</v>
      </c>
    </row>
    <row r="50" ht="13.5" thickBot="1">
      <c r="F50" s="696" t="s">
        <v>390</v>
      </c>
    </row>
    <row r="51" spans="1:6" ht="18" thickBot="1" thickTop="1">
      <c r="A51" s="698" t="s">
        <v>269</v>
      </c>
      <c r="B51" s="699">
        <v>2009</v>
      </c>
      <c r="C51" s="699">
        <v>2010</v>
      </c>
      <c r="D51" s="700">
        <v>2011</v>
      </c>
      <c r="F51" s="696" t="s">
        <v>391</v>
      </c>
    </row>
    <row r="52" spans="1:6" ht="26.25">
      <c r="A52" s="784" t="s">
        <v>307</v>
      </c>
      <c r="B52" s="781">
        <v>1.41</v>
      </c>
      <c r="C52" s="782">
        <v>1.41</v>
      </c>
      <c r="D52" s="783">
        <v>1.41</v>
      </c>
      <c r="F52" s="398" t="s">
        <v>393</v>
      </c>
    </row>
    <row r="53" spans="1:6" ht="17.25" thickBot="1">
      <c r="A53" s="702" t="s">
        <v>288</v>
      </c>
      <c r="B53" s="577"/>
      <c r="C53" s="576"/>
      <c r="D53" s="578"/>
      <c r="F53" s="398" t="s">
        <v>392</v>
      </c>
    </row>
    <row r="54" spans="1:4" ht="27" thickTop="1">
      <c r="A54" s="705" t="s">
        <v>307</v>
      </c>
      <c r="B54" s="684"/>
      <c r="C54" s="683"/>
      <c r="D54" s="685"/>
    </row>
    <row r="55" spans="1:4" ht="17.25" thickBot="1">
      <c r="A55" s="702" t="s">
        <v>327</v>
      </c>
      <c r="B55" s="577">
        <v>41</v>
      </c>
      <c r="C55" s="576">
        <v>41</v>
      </c>
      <c r="D55" s="775">
        <v>41</v>
      </c>
    </row>
    <row r="56" ht="18" thickBot="1" thickTop="1">
      <c r="A56" s="579"/>
    </row>
    <row r="57" spans="1:11" ht="14.25" thickBot="1" thickTop="1">
      <c r="A57" s="580" t="s">
        <v>271</v>
      </c>
      <c r="B57" s="597" t="s">
        <v>350</v>
      </c>
      <c r="C57" s="598"/>
      <c r="D57" s="598"/>
      <c r="E57" s="598"/>
      <c r="F57" s="598"/>
      <c r="G57" s="598"/>
      <c r="H57" s="598"/>
      <c r="I57" s="598"/>
      <c r="J57" s="598"/>
      <c r="K57" s="599"/>
    </row>
    <row r="58" spans="1:11" ht="13.5" thickBot="1">
      <c r="A58" s="776" t="s">
        <v>272</v>
      </c>
      <c r="B58" s="1590" t="s">
        <v>388</v>
      </c>
      <c r="C58" s="1591"/>
      <c r="D58" s="1591"/>
      <c r="E58" s="1591"/>
      <c r="F58" s="1591"/>
      <c r="G58" s="1591"/>
      <c r="H58" s="1591"/>
      <c r="I58" s="1591"/>
      <c r="J58" s="1591"/>
      <c r="K58" s="1592"/>
    </row>
    <row r="59" spans="1:11" ht="26.25" thickBot="1">
      <c r="A59" s="777" t="s">
        <v>273</v>
      </c>
      <c r="B59" s="1582" t="s">
        <v>274</v>
      </c>
      <c r="C59" s="1583"/>
      <c r="D59" s="1584" t="s">
        <v>389</v>
      </c>
      <c r="E59" s="1585"/>
      <c r="F59" s="1585"/>
      <c r="G59" s="1585"/>
      <c r="H59" s="1585"/>
      <c r="I59" s="1585"/>
      <c r="J59" s="1585"/>
      <c r="K59" s="1586"/>
    </row>
    <row r="60" spans="1:5" ht="14.25" thickBot="1">
      <c r="A60" s="590" t="s">
        <v>275</v>
      </c>
      <c r="B60" s="588" t="s">
        <v>276</v>
      </c>
      <c r="C60" s="591" t="s">
        <v>277</v>
      </c>
      <c r="D60" s="591" t="s">
        <v>278</v>
      </c>
      <c r="E60" s="586"/>
    </row>
    <row r="61" spans="1:5" ht="26.25" thickBot="1">
      <c r="A61" s="590" t="s">
        <v>279</v>
      </c>
      <c r="B61" s="591">
        <v>120</v>
      </c>
      <c r="C61" s="591">
        <v>120</v>
      </c>
      <c r="D61" s="591">
        <v>120</v>
      </c>
      <c r="E61" s="586"/>
    </row>
    <row r="62" spans="1:5" ht="26.25" thickBot="1">
      <c r="A62" s="1060" t="s">
        <v>283</v>
      </c>
      <c r="B62" s="1061"/>
      <c r="C62" s="1061"/>
      <c r="D62" s="1061"/>
      <c r="E62" s="1062"/>
    </row>
    <row r="63" ht="13.5" thickTop="1"/>
    <row r="65" spans="1:3" ht="15.75">
      <c r="A65" s="570" t="s">
        <v>386</v>
      </c>
      <c r="B65" s="570"/>
      <c r="C65" s="570"/>
    </row>
    <row r="66" ht="13.5" thickBot="1"/>
    <row r="67" spans="1:6" ht="18" thickBot="1" thickTop="1">
      <c r="A67" s="698" t="s">
        <v>269</v>
      </c>
      <c r="B67" s="699">
        <v>2009</v>
      </c>
      <c r="C67" s="699">
        <v>2010</v>
      </c>
      <c r="D67" s="700">
        <v>2011</v>
      </c>
      <c r="F67" s="697" t="s">
        <v>291</v>
      </c>
    </row>
    <row r="68" spans="1:6" ht="26.25">
      <c r="A68" s="784" t="s">
        <v>307</v>
      </c>
      <c r="B68" s="781">
        <v>0.55</v>
      </c>
      <c r="C68" s="782">
        <v>0.55</v>
      </c>
      <c r="D68" s="783">
        <v>0.55</v>
      </c>
      <c r="F68" s="696" t="s">
        <v>394</v>
      </c>
    </row>
    <row r="69" spans="1:6" ht="17.25" thickBot="1">
      <c r="A69" s="702" t="s">
        <v>288</v>
      </c>
      <c r="B69" s="577"/>
      <c r="C69" s="576"/>
      <c r="D69" s="578"/>
      <c r="F69" s="696" t="s">
        <v>395</v>
      </c>
    </row>
    <row r="70" spans="1:6" ht="27" thickTop="1">
      <c r="A70" s="705" t="s">
        <v>307</v>
      </c>
      <c r="B70" s="684"/>
      <c r="C70" s="683"/>
      <c r="D70" s="685"/>
      <c r="F70" s="696" t="s">
        <v>396</v>
      </c>
    </row>
    <row r="71" spans="1:4" ht="17.25" thickBot="1">
      <c r="A71" s="702" t="s">
        <v>327</v>
      </c>
      <c r="B71" s="577">
        <v>16</v>
      </c>
      <c r="C71" s="576">
        <v>16</v>
      </c>
      <c r="D71" s="775">
        <v>16</v>
      </c>
    </row>
    <row r="72" ht="18" thickBot="1" thickTop="1">
      <c r="A72" s="579"/>
    </row>
    <row r="73" spans="1:11" ht="14.25" customHeight="1" thickBot="1" thickTop="1">
      <c r="A73" s="580" t="s">
        <v>271</v>
      </c>
      <c r="B73" s="597" t="s">
        <v>350</v>
      </c>
      <c r="C73" s="598"/>
      <c r="D73" s="598"/>
      <c r="E73" s="598"/>
      <c r="F73" s="598"/>
      <c r="G73" s="598"/>
      <c r="H73" s="598"/>
      <c r="I73" s="598"/>
      <c r="J73" s="598"/>
      <c r="K73" s="599"/>
    </row>
    <row r="74" spans="1:11" ht="13.5" customHeight="1" thickBot="1">
      <c r="A74" s="776" t="s">
        <v>272</v>
      </c>
      <c r="B74" s="1590" t="s">
        <v>382</v>
      </c>
      <c r="C74" s="1591"/>
      <c r="D74" s="1591"/>
      <c r="E74" s="1591"/>
      <c r="F74" s="1591"/>
      <c r="G74" s="1591"/>
      <c r="H74" s="1591"/>
      <c r="I74" s="1591"/>
      <c r="J74" s="1591"/>
      <c r="K74" s="1592"/>
    </row>
    <row r="75" spans="1:11" ht="26.25" customHeight="1" thickBot="1">
      <c r="A75" s="777" t="s">
        <v>273</v>
      </c>
      <c r="B75" s="1582" t="s">
        <v>274</v>
      </c>
      <c r="C75" s="1583"/>
      <c r="D75" s="778" t="s">
        <v>381</v>
      </c>
      <c r="E75" s="779"/>
      <c r="F75" s="779"/>
      <c r="G75" s="779"/>
      <c r="H75" s="779"/>
      <c r="I75" s="779"/>
      <c r="J75" s="779"/>
      <c r="K75" s="780"/>
    </row>
    <row r="76" spans="1:5" ht="14.25" thickBot="1">
      <c r="A76" s="590" t="s">
        <v>275</v>
      </c>
      <c r="B76" s="588" t="s">
        <v>276</v>
      </c>
      <c r="C76" s="591" t="s">
        <v>277</v>
      </c>
      <c r="D76" s="591" t="s">
        <v>278</v>
      </c>
      <c r="E76" s="586"/>
    </row>
    <row r="77" spans="1:5" ht="26.25" thickBot="1">
      <c r="A77" s="590" t="s">
        <v>279</v>
      </c>
      <c r="B77" s="591" t="s">
        <v>383</v>
      </c>
      <c r="C77" s="591" t="s">
        <v>383</v>
      </c>
      <c r="D77" s="591" t="s">
        <v>383</v>
      </c>
      <c r="E77" s="586"/>
    </row>
    <row r="78" spans="1:5" ht="26.25" thickBot="1">
      <c r="A78" s="1060" t="s">
        <v>283</v>
      </c>
      <c r="B78" s="1061"/>
      <c r="C78" s="1061"/>
      <c r="D78" s="1061"/>
      <c r="E78" s="1062"/>
    </row>
    <row r="79" ht="13.5" thickTop="1"/>
    <row r="81" spans="1:3" ht="15.75">
      <c r="A81" s="570" t="s">
        <v>384</v>
      </c>
      <c r="B81" s="570"/>
      <c r="C81" s="570"/>
    </row>
    <row r="82" ht="13.5" thickBot="1"/>
    <row r="83" spans="1:6" ht="18" thickBot="1" thickTop="1">
      <c r="A83" s="698" t="s">
        <v>269</v>
      </c>
      <c r="B83" s="699">
        <v>2009</v>
      </c>
      <c r="C83" s="699">
        <v>2010</v>
      </c>
      <c r="D83" s="700">
        <v>2011</v>
      </c>
      <c r="F83" s="697" t="s">
        <v>291</v>
      </c>
    </row>
    <row r="84" spans="1:6" ht="26.25">
      <c r="A84" s="784" t="s">
        <v>307</v>
      </c>
      <c r="B84" s="781">
        <v>0.23</v>
      </c>
      <c r="C84" s="782">
        <v>0.23</v>
      </c>
      <c r="D84" s="783">
        <v>0.23</v>
      </c>
      <c r="F84" s="696" t="s">
        <v>575</v>
      </c>
    </row>
    <row r="85" spans="1:6" ht="17.25" thickBot="1">
      <c r="A85" s="702" t="s">
        <v>288</v>
      </c>
      <c r="B85" s="577"/>
      <c r="C85" s="576"/>
      <c r="D85" s="578"/>
      <c r="F85" s="696" t="s">
        <v>576</v>
      </c>
    </row>
    <row r="86" spans="1:6" ht="27" thickTop="1">
      <c r="A86" s="705" t="s">
        <v>307</v>
      </c>
      <c r="B86" s="684"/>
      <c r="C86" s="683"/>
      <c r="D86" s="685"/>
      <c r="F86" s="696" t="s">
        <v>577</v>
      </c>
    </row>
    <row r="87" spans="1:4" ht="17.25" thickBot="1">
      <c r="A87" s="702" t="s">
        <v>327</v>
      </c>
      <c r="B87" s="577">
        <v>7</v>
      </c>
      <c r="C87" s="576">
        <v>7</v>
      </c>
      <c r="D87" s="775">
        <v>7</v>
      </c>
    </row>
    <row r="88" ht="14.25" thickBot="1" thickTop="1"/>
    <row r="89" spans="1:11" ht="14.25" thickBot="1" thickTop="1">
      <c r="A89" s="580" t="s">
        <v>271</v>
      </c>
      <c r="B89" s="597" t="s">
        <v>350</v>
      </c>
      <c r="C89" s="598"/>
      <c r="D89" s="598"/>
      <c r="E89" s="598"/>
      <c r="F89" s="598"/>
      <c r="G89" s="598"/>
      <c r="H89" s="598"/>
      <c r="I89" s="598"/>
      <c r="J89" s="598"/>
      <c r="K89" s="599"/>
    </row>
    <row r="90" spans="1:11" ht="13.5" thickBot="1">
      <c r="A90" s="776" t="s">
        <v>272</v>
      </c>
      <c r="B90" s="1590" t="s">
        <v>398</v>
      </c>
      <c r="C90" s="1591"/>
      <c r="D90" s="1591"/>
      <c r="E90" s="1591"/>
      <c r="F90" s="1591"/>
      <c r="G90" s="1591"/>
      <c r="H90" s="1591"/>
      <c r="I90" s="1591"/>
      <c r="J90" s="1591"/>
      <c r="K90" s="1592"/>
    </row>
    <row r="91" spans="1:11" ht="26.25" thickBot="1">
      <c r="A91" s="777" t="s">
        <v>273</v>
      </c>
      <c r="B91" s="1582" t="s">
        <v>274</v>
      </c>
      <c r="C91" s="1583"/>
      <c r="D91" s="1584" t="s">
        <v>397</v>
      </c>
      <c r="E91" s="1585"/>
      <c r="F91" s="1585"/>
      <c r="G91" s="1585"/>
      <c r="H91" s="1585"/>
      <c r="I91" s="1585"/>
      <c r="J91" s="1585"/>
      <c r="K91" s="1586"/>
    </row>
    <row r="92" spans="1:5" ht="14.25" thickBot="1">
      <c r="A92" s="590" t="s">
        <v>275</v>
      </c>
      <c r="B92" s="588" t="s">
        <v>276</v>
      </c>
      <c r="C92" s="591" t="s">
        <v>277</v>
      </c>
      <c r="D92" s="591" t="s">
        <v>278</v>
      </c>
      <c r="E92" s="586"/>
    </row>
    <row r="93" spans="1:5" ht="26.25" thickBot="1">
      <c r="A93" s="590" t="s">
        <v>279</v>
      </c>
      <c r="B93" s="591">
        <v>12</v>
      </c>
      <c r="C93" s="591">
        <v>12</v>
      </c>
      <c r="D93" s="591">
        <v>12</v>
      </c>
      <c r="E93" s="586"/>
    </row>
    <row r="94" spans="1:5" ht="26.25" thickBot="1">
      <c r="A94" s="1060" t="s">
        <v>283</v>
      </c>
      <c r="B94" s="1061"/>
      <c r="C94" s="1061"/>
      <c r="D94" s="1061"/>
      <c r="E94" s="1062"/>
    </row>
    <row r="95" ht="13.5" thickTop="1"/>
  </sheetData>
  <sheetProtection/>
  <mergeCells count="20">
    <mergeCell ref="B74:K74"/>
    <mergeCell ref="B58:K58"/>
    <mergeCell ref="B59:C59"/>
    <mergeCell ref="D59:K59"/>
    <mergeCell ref="B90:K90"/>
    <mergeCell ref="B91:C91"/>
    <mergeCell ref="D91:K91"/>
    <mergeCell ref="B75:C75"/>
    <mergeCell ref="B43:K43"/>
    <mergeCell ref="B44:C44"/>
    <mergeCell ref="B28:C28"/>
    <mergeCell ref="D28:K28"/>
    <mergeCell ref="B24:C24"/>
    <mergeCell ref="D24:K24"/>
    <mergeCell ref="B14:K14"/>
    <mergeCell ref="B15:K15"/>
    <mergeCell ref="B16:C16"/>
    <mergeCell ref="D16:K16"/>
    <mergeCell ref="B20:C20"/>
    <mergeCell ref="D20:K20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8" zoomScaleNormal="88" zoomScalePageLayoutView="0" workbookViewId="0" topLeftCell="A1">
      <selection activeCell="A2" sqref="A2:O46"/>
    </sheetView>
  </sheetViews>
  <sheetFormatPr defaultColWidth="9.140625" defaultRowHeight="12.75"/>
  <cols>
    <col min="1" max="1" width="3.8515625" style="34" customWidth="1"/>
    <col min="2" max="2" width="3.421875" style="33" customWidth="1"/>
    <col min="3" max="3" width="6.7109375" style="0" customWidth="1"/>
    <col min="4" max="4" width="2.00390625" style="0" customWidth="1"/>
    <col min="5" max="5" width="35.00390625" style="0" customWidth="1"/>
    <col min="6" max="6" width="7.28125" style="0" customWidth="1"/>
    <col min="7" max="7" width="7.28125" style="0" bestFit="1" customWidth="1"/>
    <col min="8" max="8" width="6.140625" style="0" customWidth="1"/>
    <col min="9" max="9" width="7.28125" style="0" bestFit="1" customWidth="1"/>
    <col min="10" max="10" width="10.57421875" style="314" bestFit="1" customWidth="1"/>
    <col min="11" max="11" width="7.28125" style="0" bestFit="1" customWidth="1"/>
    <col min="12" max="12" width="6.421875" style="0" customWidth="1"/>
    <col min="13" max="13" width="7.28125" style="0" bestFit="1" customWidth="1"/>
    <col min="14" max="14" width="4.7109375" style="0" customWidth="1"/>
    <col min="15" max="15" width="7.28125" style="0" bestFit="1" customWidth="1"/>
    <col min="16" max="18" width="10.57421875" style="0" bestFit="1" customWidth="1"/>
  </cols>
  <sheetData>
    <row r="1" ht="16.5" customHeight="1">
      <c r="P1" s="87"/>
    </row>
    <row r="2" spans="2:16" ht="18.75">
      <c r="B2" s="538" t="s">
        <v>400</v>
      </c>
      <c r="H2" s="87"/>
      <c r="P2" s="87"/>
    </row>
    <row r="3" ht="13.5" thickBot="1"/>
    <row r="4" spans="1:15" ht="13.5" customHeight="1" thickBot="1">
      <c r="A4" s="1602" t="s">
        <v>264</v>
      </c>
      <c r="B4" s="1603"/>
      <c r="C4" s="1603"/>
      <c r="D4" s="1603"/>
      <c r="E4" s="1603"/>
      <c r="F4" s="1603"/>
      <c r="G4" s="1603"/>
      <c r="H4" s="1603"/>
      <c r="I4" s="1603"/>
      <c r="J4" s="1603"/>
      <c r="K4" s="797"/>
      <c r="L4" s="797"/>
      <c r="M4" s="797"/>
      <c r="N4" s="797"/>
      <c r="O4" s="798"/>
    </row>
    <row r="5" spans="1:15" ht="18.75" customHeight="1">
      <c r="A5" s="1071"/>
      <c r="B5" s="1072"/>
      <c r="C5" s="1073"/>
      <c r="D5" s="1074"/>
      <c r="E5" s="1075"/>
      <c r="F5" s="1605" t="s">
        <v>40</v>
      </c>
      <c r="G5" s="1599"/>
      <c r="H5" s="1599"/>
      <c r="I5" s="1599"/>
      <c r="J5" s="799"/>
      <c r="K5" s="637"/>
      <c r="L5" s="637"/>
      <c r="M5" s="637"/>
      <c r="N5" s="637"/>
      <c r="O5" s="638"/>
    </row>
    <row r="6" spans="1:15" ht="12.75">
      <c r="A6" s="1065"/>
      <c r="B6" s="1066" t="s">
        <v>185</v>
      </c>
      <c r="C6" s="1067" t="s">
        <v>37</v>
      </c>
      <c r="D6" s="1068"/>
      <c r="E6" s="1069"/>
      <c r="F6" s="1070" t="s">
        <v>38</v>
      </c>
      <c r="G6" s="627"/>
      <c r="H6" s="627"/>
      <c r="I6" s="627"/>
      <c r="J6" s="1076"/>
      <c r="K6" s="1077"/>
      <c r="L6" s="1077"/>
      <c r="M6" s="1077"/>
      <c r="N6" s="1077"/>
      <c r="O6" s="1078"/>
    </row>
    <row r="7" spans="1:15" ht="12.75">
      <c r="A7" s="267"/>
      <c r="B7" s="268" t="s">
        <v>186</v>
      </c>
      <c r="C7" s="269" t="s">
        <v>184</v>
      </c>
      <c r="D7" s="270"/>
      <c r="E7" s="271" t="s">
        <v>30</v>
      </c>
      <c r="F7" s="1604">
        <v>610</v>
      </c>
      <c r="G7" s="600"/>
      <c r="H7" s="1520">
        <v>620</v>
      </c>
      <c r="I7" s="596"/>
      <c r="J7" s="1520">
        <v>630</v>
      </c>
      <c r="K7" s="596"/>
      <c r="L7" s="1520">
        <v>640</v>
      </c>
      <c r="M7" s="1063"/>
      <c r="N7" s="596"/>
      <c r="O7" s="1606" t="s">
        <v>28</v>
      </c>
    </row>
    <row r="8" spans="1:15" ht="13.5" thickBot="1">
      <c r="A8" s="272"/>
      <c r="B8" s="273"/>
      <c r="C8" s="274"/>
      <c r="D8" s="275"/>
      <c r="E8" s="276"/>
      <c r="F8" s="1531"/>
      <c r="G8" s="549"/>
      <c r="H8" s="1519"/>
      <c r="I8" s="547"/>
      <c r="J8" s="1519"/>
      <c r="K8" s="547"/>
      <c r="L8" s="1519"/>
      <c r="M8" s="1064"/>
      <c r="N8" s="547" t="s">
        <v>28</v>
      </c>
      <c r="O8" s="1594"/>
    </row>
    <row r="9" spans="1:15" ht="16.5" thickBot="1" thickTop="1">
      <c r="A9" s="169">
        <v>1</v>
      </c>
      <c r="B9" s="219" t="s">
        <v>401</v>
      </c>
      <c r="C9" s="220"/>
      <c r="D9" s="221"/>
      <c r="E9" s="222"/>
      <c r="F9" s="223">
        <f>F10+F13</f>
        <v>0</v>
      </c>
      <c r="G9" s="715">
        <f>G10+G13</f>
        <v>0</v>
      </c>
      <c r="H9" s="223">
        <f aca="true" t="shared" si="0" ref="H9:O9">H10+H13</f>
        <v>0</v>
      </c>
      <c r="I9" s="715">
        <f t="shared" si="0"/>
        <v>0</v>
      </c>
      <c r="J9" s="223">
        <f t="shared" si="0"/>
        <v>99</v>
      </c>
      <c r="K9" s="715">
        <f t="shared" si="0"/>
        <v>3.286197968532165</v>
      </c>
      <c r="L9" s="223">
        <f t="shared" si="0"/>
        <v>0</v>
      </c>
      <c r="M9" s="715">
        <f t="shared" si="0"/>
        <v>0</v>
      </c>
      <c r="N9" s="223">
        <f aca="true" t="shared" si="1" ref="N9:N15">F9+H9+J9+L9</f>
        <v>99</v>
      </c>
      <c r="O9" s="834">
        <f t="shared" si="0"/>
        <v>3.286197968532165</v>
      </c>
    </row>
    <row r="10" spans="1:15" ht="13.5" thickTop="1">
      <c r="A10" s="169">
        <v>2</v>
      </c>
      <c r="B10" s="233">
        <v>1</v>
      </c>
      <c r="C10" s="234" t="s">
        <v>206</v>
      </c>
      <c r="D10" s="235"/>
      <c r="E10" s="236"/>
      <c r="F10" s="237">
        <f>F11</f>
        <v>0</v>
      </c>
      <c r="G10" s="808">
        <f aca="true" t="shared" si="2" ref="G10:O11">G11</f>
        <v>0</v>
      </c>
      <c r="H10" s="237">
        <f t="shared" si="2"/>
        <v>0</v>
      </c>
      <c r="I10" s="808">
        <f t="shared" si="2"/>
        <v>0</v>
      </c>
      <c r="J10" s="237">
        <f t="shared" si="2"/>
        <v>7</v>
      </c>
      <c r="K10" s="808">
        <f t="shared" si="2"/>
        <v>0.2323574321184359</v>
      </c>
      <c r="L10" s="237">
        <f t="shared" si="2"/>
        <v>0</v>
      </c>
      <c r="M10" s="808">
        <f t="shared" si="2"/>
        <v>0</v>
      </c>
      <c r="N10" s="237">
        <f t="shared" si="1"/>
        <v>7</v>
      </c>
      <c r="O10" s="837">
        <f t="shared" si="2"/>
        <v>0.2323574321184359</v>
      </c>
    </row>
    <row r="11" spans="1:15" ht="12.75">
      <c r="A11" s="169">
        <v>3</v>
      </c>
      <c r="B11" s="166"/>
      <c r="C11" s="171" t="s">
        <v>218</v>
      </c>
      <c r="D11" s="173" t="s">
        <v>206</v>
      </c>
      <c r="E11" s="211"/>
      <c r="F11" s="184">
        <f>F12</f>
        <v>0</v>
      </c>
      <c r="G11" s="1079">
        <f>G12/30.126</f>
        <v>0</v>
      </c>
      <c r="H11" s="184">
        <f t="shared" si="2"/>
        <v>0</v>
      </c>
      <c r="I11" s="1079">
        <f t="shared" si="2"/>
        <v>0</v>
      </c>
      <c r="J11" s="184">
        <f t="shared" si="2"/>
        <v>7</v>
      </c>
      <c r="K11" s="1079">
        <f>K12</f>
        <v>0.2323574321184359</v>
      </c>
      <c r="L11" s="184">
        <f t="shared" si="2"/>
        <v>0</v>
      </c>
      <c r="M11" s="1079">
        <f>M12/30.126</f>
        <v>0</v>
      </c>
      <c r="N11" s="184">
        <f t="shared" si="1"/>
        <v>7</v>
      </c>
      <c r="O11" s="774">
        <f>O12</f>
        <v>0.2323574321184359</v>
      </c>
    </row>
    <row r="12" spans="1:15" ht="12.75">
      <c r="A12" s="169">
        <v>4</v>
      </c>
      <c r="B12" s="243"/>
      <c r="C12" s="80"/>
      <c r="D12" s="6" t="s">
        <v>31</v>
      </c>
      <c r="E12" s="193" t="s">
        <v>108</v>
      </c>
      <c r="F12" s="35"/>
      <c r="G12" s="644"/>
      <c r="H12" s="10"/>
      <c r="I12" s="649"/>
      <c r="J12" s="7">
        <v>7</v>
      </c>
      <c r="K12" s="811">
        <f>J12/30.126</f>
        <v>0.2323574321184359</v>
      </c>
      <c r="L12" s="35"/>
      <c r="M12" s="1083"/>
      <c r="N12" s="10">
        <f t="shared" si="1"/>
        <v>7</v>
      </c>
      <c r="O12" s="666">
        <f>G12+I12+K12+M12</f>
        <v>0.2323574321184359</v>
      </c>
    </row>
    <row r="13" spans="1:15" ht="12.75">
      <c r="A13" s="169">
        <v>5</v>
      </c>
      <c r="B13" s="233">
        <v>2</v>
      </c>
      <c r="C13" s="234" t="s">
        <v>190</v>
      </c>
      <c r="D13" s="235"/>
      <c r="E13" s="236"/>
      <c r="F13" s="315">
        <f>F14</f>
        <v>0</v>
      </c>
      <c r="G13" s="800">
        <f aca="true" t="shared" si="3" ref="G13:O14">G14</f>
        <v>0</v>
      </c>
      <c r="H13" s="315">
        <f t="shared" si="3"/>
        <v>0</v>
      </c>
      <c r="I13" s="800">
        <f t="shared" si="3"/>
        <v>0</v>
      </c>
      <c r="J13" s="315">
        <f t="shared" si="3"/>
        <v>92</v>
      </c>
      <c r="K13" s="800">
        <f t="shared" si="3"/>
        <v>3.053840536413729</v>
      </c>
      <c r="L13" s="315">
        <f t="shared" si="3"/>
        <v>0</v>
      </c>
      <c r="M13" s="800">
        <f t="shared" si="3"/>
        <v>0</v>
      </c>
      <c r="N13" s="315">
        <f t="shared" si="1"/>
        <v>92</v>
      </c>
      <c r="O13" s="837">
        <f t="shared" si="3"/>
        <v>3.053840536413729</v>
      </c>
    </row>
    <row r="14" spans="1:15" ht="12.75">
      <c r="A14" s="169">
        <v>6</v>
      </c>
      <c r="B14" s="166"/>
      <c r="C14" s="171" t="s">
        <v>189</v>
      </c>
      <c r="D14" s="173" t="s">
        <v>190</v>
      </c>
      <c r="E14" s="211"/>
      <c r="F14" s="187">
        <f>F15</f>
        <v>0</v>
      </c>
      <c r="G14" s="641">
        <f>G15/30.126</f>
        <v>0</v>
      </c>
      <c r="H14" s="187">
        <f t="shared" si="3"/>
        <v>0</v>
      </c>
      <c r="I14" s="641">
        <f t="shared" si="3"/>
        <v>0</v>
      </c>
      <c r="J14" s="187">
        <f t="shared" si="3"/>
        <v>92</v>
      </c>
      <c r="K14" s="641">
        <f>K15</f>
        <v>3.053840536413729</v>
      </c>
      <c r="L14" s="187">
        <f t="shared" si="3"/>
        <v>0</v>
      </c>
      <c r="M14" s="641">
        <f>M15/30.126</f>
        <v>0</v>
      </c>
      <c r="N14" s="187">
        <f t="shared" si="1"/>
        <v>92</v>
      </c>
      <c r="O14" s="665">
        <f>O15</f>
        <v>3.053840536413729</v>
      </c>
    </row>
    <row r="15" spans="1:15" ht="13.5" thickBot="1">
      <c r="A15" s="170">
        <v>7</v>
      </c>
      <c r="B15" s="214"/>
      <c r="C15" s="24"/>
      <c r="D15" s="215">
        <v>3</v>
      </c>
      <c r="E15" s="216" t="s">
        <v>107</v>
      </c>
      <c r="F15" s="217"/>
      <c r="G15" s="1080"/>
      <c r="H15" s="26"/>
      <c r="I15" s="1081"/>
      <c r="J15" s="27">
        <v>92</v>
      </c>
      <c r="K15" s="1082">
        <f>J15/30.126</f>
        <v>3.053840536413729</v>
      </c>
      <c r="L15" s="217"/>
      <c r="M15" s="1084"/>
      <c r="N15" s="26">
        <f t="shared" si="1"/>
        <v>92</v>
      </c>
      <c r="O15" s="1085">
        <f>G15+I15+K15+M15</f>
        <v>3.053840536413729</v>
      </c>
    </row>
    <row r="17" spans="7:12" ht="12.75">
      <c r="G17" s="314"/>
      <c r="H17" s="314"/>
      <c r="I17" s="314"/>
      <c r="K17" s="314"/>
      <c r="L17" s="314"/>
    </row>
    <row r="18" ht="13.5" thickBot="1"/>
    <row r="19" spans="1:15" ht="13.5" thickBot="1">
      <c r="A19" s="1602" t="s">
        <v>345</v>
      </c>
      <c r="B19" s="1603"/>
      <c r="C19" s="1603"/>
      <c r="D19" s="1603"/>
      <c r="E19" s="1603"/>
      <c r="F19" s="1603"/>
      <c r="G19" s="1603"/>
      <c r="H19" s="1603"/>
      <c r="I19" s="1603"/>
      <c r="J19" s="1603"/>
      <c r="K19" s="797"/>
      <c r="L19" s="797"/>
      <c r="M19" s="797"/>
      <c r="N19" s="797"/>
      <c r="O19" s="798"/>
    </row>
    <row r="20" spans="1:15" ht="18.75">
      <c r="A20" s="1071"/>
      <c r="B20" s="1072"/>
      <c r="C20" s="1073"/>
      <c r="D20" s="1074"/>
      <c r="E20" s="1075"/>
      <c r="F20" s="1605" t="s">
        <v>40</v>
      </c>
      <c r="G20" s="1599"/>
      <c r="H20" s="1599"/>
      <c r="I20" s="1599"/>
      <c r="J20" s="799"/>
      <c r="K20" s="637"/>
      <c r="L20" s="637"/>
      <c r="M20" s="637"/>
      <c r="N20" s="637"/>
      <c r="O20" s="638"/>
    </row>
    <row r="21" spans="1:15" ht="12.75">
      <c r="A21" s="1065"/>
      <c r="B21" s="1066" t="s">
        <v>185</v>
      </c>
      <c r="C21" s="1067" t="s">
        <v>37</v>
      </c>
      <c r="D21" s="1068"/>
      <c r="E21" s="1069"/>
      <c r="F21" s="1070" t="s">
        <v>38</v>
      </c>
      <c r="G21" s="627"/>
      <c r="H21" s="627"/>
      <c r="I21" s="627"/>
      <c r="J21" s="1076"/>
      <c r="K21" s="1077"/>
      <c r="L21" s="1077"/>
      <c r="M21" s="1077"/>
      <c r="N21" s="1077"/>
      <c r="O21" s="1078"/>
    </row>
    <row r="22" spans="1:15" ht="12.75">
      <c r="A22" s="267"/>
      <c r="B22" s="268" t="s">
        <v>186</v>
      </c>
      <c r="C22" s="269" t="s">
        <v>184</v>
      </c>
      <c r="D22" s="270"/>
      <c r="E22" s="271" t="s">
        <v>30</v>
      </c>
      <c r="F22" s="1604">
        <v>610</v>
      </c>
      <c r="G22" s="600"/>
      <c r="H22" s="1520">
        <v>620</v>
      </c>
      <c r="I22" s="596"/>
      <c r="J22" s="1520">
        <v>630</v>
      </c>
      <c r="K22" s="596"/>
      <c r="L22" s="1520">
        <v>640</v>
      </c>
      <c r="M22" s="1063"/>
      <c r="N22" s="596"/>
      <c r="O22" s="1606" t="s">
        <v>28</v>
      </c>
    </row>
    <row r="23" spans="1:15" ht="13.5" thickBot="1">
      <c r="A23" s="272"/>
      <c r="B23" s="273"/>
      <c r="C23" s="274"/>
      <c r="D23" s="275"/>
      <c r="E23" s="276"/>
      <c r="F23" s="1531"/>
      <c r="G23" s="549"/>
      <c r="H23" s="1519"/>
      <c r="I23" s="547"/>
      <c r="J23" s="1519"/>
      <c r="K23" s="547"/>
      <c r="L23" s="1519"/>
      <c r="M23" s="1064"/>
      <c r="N23" s="547" t="s">
        <v>28</v>
      </c>
      <c r="O23" s="1594"/>
    </row>
    <row r="24" spans="1:15" ht="16.5" thickBot="1" thickTop="1">
      <c r="A24" s="169">
        <v>1</v>
      </c>
      <c r="B24" s="219" t="s">
        <v>401</v>
      </c>
      <c r="C24" s="220"/>
      <c r="D24" s="221"/>
      <c r="E24" s="222"/>
      <c r="F24" s="223">
        <f aca="true" t="shared" si="4" ref="F24:M24">F25+F28</f>
        <v>0</v>
      </c>
      <c r="G24" s="715">
        <f t="shared" si="4"/>
        <v>0</v>
      </c>
      <c r="H24" s="223">
        <f t="shared" si="4"/>
        <v>0</v>
      </c>
      <c r="I24" s="715">
        <f t="shared" si="4"/>
        <v>0</v>
      </c>
      <c r="J24" s="223">
        <f t="shared" si="4"/>
        <v>99</v>
      </c>
      <c r="K24" s="715">
        <f t="shared" si="4"/>
        <v>3.286197968532165</v>
      </c>
      <c r="L24" s="223">
        <f t="shared" si="4"/>
        <v>0</v>
      </c>
      <c r="M24" s="715">
        <f t="shared" si="4"/>
        <v>0</v>
      </c>
      <c r="N24" s="223">
        <f aca="true" t="shared" si="5" ref="N24:N30">F24+H24+J24+L24</f>
        <v>99</v>
      </c>
      <c r="O24" s="834">
        <f>O25+O28</f>
        <v>3.286197968532165</v>
      </c>
    </row>
    <row r="25" spans="1:15" ht="13.5" thickTop="1">
      <c r="A25" s="169">
        <v>2</v>
      </c>
      <c r="B25" s="233">
        <v>1</v>
      </c>
      <c r="C25" s="234" t="s">
        <v>206</v>
      </c>
      <c r="D25" s="235"/>
      <c r="E25" s="236"/>
      <c r="F25" s="237">
        <f aca="true" t="shared" si="6" ref="F25:M25">F26</f>
        <v>0</v>
      </c>
      <c r="G25" s="808">
        <f t="shared" si="6"/>
        <v>0</v>
      </c>
      <c r="H25" s="237">
        <f t="shared" si="6"/>
        <v>0</v>
      </c>
      <c r="I25" s="808">
        <f t="shared" si="6"/>
        <v>0</v>
      </c>
      <c r="J25" s="237">
        <f t="shared" si="6"/>
        <v>7</v>
      </c>
      <c r="K25" s="808">
        <f t="shared" si="6"/>
        <v>0.2323574321184359</v>
      </c>
      <c r="L25" s="237">
        <f t="shared" si="6"/>
        <v>0</v>
      </c>
      <c r="M25" s="808">
        <f t="shared" si="6"/>
        <v>0</v>
      </c>
      <c r="N25" s="237">
        <f t="shared" si="5"/>
        <v>7</v>
      </c>
      <c r="O25" s="837">
        <f>O26</f>
        <v>0.2323574321184359</v>
      </c>
    </row>
    <row r="26" spans="1:15" ht="12.75">
      <c r="A26" s="169">
        <v>3</v>
      </c>
      <c r="B26" s="166"/>
      <c r="C26" s="171" t="s">
        <v>218</v>
      </c>
      <c r="D26" s="173" t="s">
        <v>206</v>
      </c>
      <c r="E26" s="211"/>
      <c r="F26" s="184">
        <f>F27</f>
        <v>0</v>
      </c>
      <c r="G26" s="1079">
        <f>G27/30.126</f>
        <v>0</v>
      </c>
      <c r="H26" s="184">
        <f>H27</f>
        <v>0</v>
      </c>
      <c r="I26" s="1079">
        <f>I27</f>
        <v>0</v>
      </c>
      <c r="J26" s="184">
        <f>J27</f>
        <v>7</v>
      </c>
      <c r="K26" s="1079">
        <f>K27</f>
        <v>0.2323574321184359</v>
      </c>
      <c r="L26" s="184">
        <f>L27</f>
        <v>0</v>
      </c>
      <c r="M26" s="1079">
        <f>M27/30.126</f>
        <v>0</v>
      </c>
      <c r="N26" s="184">
        <f t="shared" si="5"/>
        <v>7</v>
      </c>
      <c r="O26" s="774">
        <f>O27</f>
        <v>0.2323574321184359</v>
      </c>
    </row>
    <row r="27" spans="1:15" ht="12.75">
      <c r="A27" s="169">
        <v>4</v>
      </c>
      <c r="B27" s="243"/>
      <c r="C27" s="80"/>
      <c r="D27" s="6" t="s">
        <v>31</v>
      </c>
      <c r="E27" s="193" t="s">
        <v>108</v>
      </c>
      <c r="F27" s="35"/>
      <c r="G27" s="644"/>
      <c r="H27" s="10"/>
      <c r="I27" s="649"/>
      <c r="J27" s="7">
        <v>7</v>
      </c>
      <c r="K27" s="811">
        <f>J27/30.126</f>
        <v>0.2323574321184359</v>
      </c>
      <c r="L27" s="35"/>
      <c r="M27" s="1083"/>
      <c r="N27" s="10">
        <f t="shared" si="5"/>
        <v>7</v>
      </c>
      <c r="O27" s="666">
        <f>G27+I27+K27+M27</f>
        <v>0.2323574321184359</v>
      </c>
    </row>
    <row r="28" spans="1:15" ht="12.75">
      <c r="A28" s="169">
        <v>5</v>
      </c>
      <c r="B28" s="233">
        <v>2</v>
      </c>
      <c r="C28" s="234" t="s">
        <v>190</v>
      </c>
      <c r="D28" s="235"/>
      <c r="E28" s="236"/>
      <c r="F28" s="315">
        <f aca="true" t="shared" si="7" ref="F28:M28">F29</f>
        <v>0</v>
      </c>
      <c r="G28" s="800">
        <f t="shared" si="7"/>
        <v>0</v>
      </c>
      <c r="H28" s="315">
        <f t="shared" si="7"/>
        <v>0</v>
      </c>
      <c r="I28" s="800">
        <f t="shared" si="7"/>
        <v>0</v>
      </c>
      <c r="J28" s="315">
        <f t="shared" si="7"/>
        <v>92</v>
      </c>
      <c r="K28" s="800">
        <f t="shared" si="7"/>
        <v>3.053840536413729</v>
      </c>
      <c r="L28" s="315">
        <f t="shared" si="7"/>
        <v>0</v>
      </c>
      <c r="M28" s="800">
        <f t="shared" si="7"/>
        <v>0</v>
      </c>
      <c r="N28" s="315">
        <f t="shared" si="5"/>
        <v>92</v>
      </c>
      <c r="O28" s="837">
        <f>O29</f>
        <v>3.053840536413729</v>
      </c>
    </row>
    <row r="29" spans="1:15" ht="12.75">
      <c r="A29" s="169">
        <v>6</v>
      </c>
      <c r="B29" s="166"/>
      <c r="C29" s="171" t="s">
        <v>189</v>
      </c>
      <c r="D29" s="173" t="s">
        <v>190</v>
      </c>
      <c r="E29" s="211"/>
      <c r="F29" s="187">
        <f>F30</f>
        <v>0</v>
      </c>
      <c r="G29" s="641">
        <f>G30/30.126</f>
        <v>0</v>
      </c>
      <c r="H29" s="187">
        <f>H30</f>
        <v>0</v>
      </c>
      <c r="I29" s="641">
        <f>I30</f>
        <v>0</v>
      </c>
      <c r="J29" s="187">
        <f>J30</f>
        <v>92</v>
      </c>
      <c r="K29" s="641">
        <f>K30</f>
        <v>3.053840536413729</v>
      </c>
      <c r="L29" s="187">
        <f>L30</f>
        <v>0</v>
      </c>
      <c r="M29" s="641">
        <f>M30/30.126</f>
        <v>0</v>
      </c>
      <c r="N29" s="187">
        <f t="shared" si="5"/>
        <v>92</v>
      </c>
      <c r="O29" s="665">
        <f>O30</f>
        <v>3.053840536413729</v>
      </c>
    </row>
    <row r="30" spans="1:15" ht="13.5" thickBot="1">
      <c r="A30" s="170">
        <v>7</v>
      </c>
      <c r="B30" s="214"/>
      <c r="C30" s="24"/>
      <c r="D30" s="215">
        <v>3</v>
      </c>
      <c r="E30" s="216" t="s">
        <v>107</v>
      </c>
      <c r="F30" s="217"/>
      <c r="G30" s="1080"/>
      <c r="H30" s="26"/>
      <c r="I30" s="1081"/>
      <c r="J30" s="27">
        <v>92</v>
      </c>
      <c r="K30" s="1082">
        <f>J30/30.126</f>
        <v>3.053840536413729</v>
      </c>
      <c r="L30" s="217"/>
      <c r="M30" s="1084"/>
      <c r="N30" s="26">
        <f t="shared" si="5"/>
        <v>92</v>
      </c>
      <c r="O30" s="1085">
        <f>G30+I30+K30+M30</f>
        <v>3.053840536413729</v>
      </c>
    </row>
    <row r="33" ht="13.5" thickBot="1"/>
    <row r="34" spans="1:15" ht="13.5" thickBot="1">
      <c r="A34" s="1602" t="s">
        <v>346</v>
      </c>
      <c r="B34" s="1603"/>
      <c r="C34" s="1603"/>
      <c r="D34" s="1603"/>
      <c r="E34" s="1603"/>
      <c r="F34" s="1603"/>
      <c r="G34" s="1603"/>
      <c r="H34" s="1603"/>
      <c r="I34" s="1603"/>
      <c r="J34" s="1603"/>
      <c r="K34" s="797"/>
      <c r="L34" s="797"/>
      <c r="M34" s="797"/>
      <c r="N34" s="797"/>
      <c r="O34" s="798"/>
    </row>
    <row r="35" spans="1:15" ht="18.75">
      <c r="A35" s="1071"/>
      <c r="B35" s="1072"/>
      <c r="C35" s="1073"/>
      <c r="D35" s="1074"/>
      <c r="E35" s="1075"/>
      <c r="F35" s="1605" t="s">
        <v>40</v>
      </c>
      <c r="G35" s="1599"/>
      <c r="H35" s="1599"/>
      <c r="I35" s="1599"/>
      <c r="J35" s="799"/>
      <c r="K35" s="637"/>
      <c r="L35" s="637"/>
      <c r="M35" s="637"/>
      <c r="N35" s="637"/>
      <c r="O35" s="638"/>
    </row>
    <row r="36" spans="1:15" ht="12.75">
      <c r="A36" s="1065"/>
      <c r="B36" s="1066" t="s">
        <v>185</v>
      </c>
      <c r="C36" s="1067" t="s">
        <v>37</v>
      </c>
      <c r="D36" s="1068"/>
      <c r="E36" s="1069"/>
      <c r="F36" s="1070" t="s">
        <v>38</v>
      </c>
      <c r="G36" s="627"/>
      <c r="H36" s="627"/>
      <c r="I36" s="627"/>
      <c r="J36" s="1076"/>
      <c r="K36" s="1077"/>
      <c r="L36" s="1077"/>
      <c r="M36" s="1077"/>
      <c r="N36" s="1077"/>
      <c r="O36" s="1078"/>
    </row>
    <row r="37" spans="1:15" ht="12.75">
      <c r="A37" s="267"/>
      <c r="B37" s="268" t="s">
        <v>186</v>
      </c>
      <c r="C37" s="269" t="s">
        <v>184</v>
      </c>
      <c r="D37" s="270"/>
      <c r="E37" s="271" t="s">
        <v>30</v>
      </c>
      <c r="F37" s="1604">
        <v>610</v>
      </c>
      <c r="G37" s="600"/>
      <c r="H37" s="1520">
        <v>620</v>
      </c>
      <c r="I37" s="596"/>
      <c r="J37" s="1520">
        <v>630</v>
      </c>
      <c r="K37" s="596"/>
      <c r="L37" s="1520">
        <v>640</v>
      </c>
      <c r="M37" s="1063"/>
      <c r="N37" s="596"/>
      <c r="O37" s="1606" t="s">
        <v>28</v>
      </c>
    </row>
    <row r="38" spans="1:15" ht="13.5" thickBot="1">
      <c r="A38" s="272"/>
      <c r="B38" s="273"/>
      <c r="C38" s="274"/>
      <c r="D38" s="275"/>
      <c r="E38" s="276"/>
      <c r="F38" s="1531"/>
      <c r="G38" s="549"/>
      <c r="H38" s="1519"/>
      <c r="I38" s="547"/>
      <c r="J38" s="1519"/>
      <c r="K38" s="547"/>
      <c r="L38" s="1519"/>
      <c r="M38" s="1064"/>
      <c r="N38" s="547" t="s">
        <v>28</v>
      </c>
      <c r="O38" s="1594"/>
    </row>
    <row r="39" spans="1:15" ht="16.5" thickBot="1" thickTop="1">
      <c r="A39" s="169">
        <v>1</v>
      </c>
      <c r="B39" s="219" t="s">
        <v>401</v>
      </c>
      <c r="C39" s="220"/>
      <c r="D39" s="221"/>
      <c r="E39" s="222"/>
      <c r="F39" s="223">
        <f aca="true" t="shared" si="8" ref="F39:M39">F40+F43</f>
        <v>0</v>
      </c>
      <c r="G39" s="715">
        <f t="shared" si="8"/>
        <v>0</v>
      </c>
      <c r="H39" s="223">
        <f t="shared" si="8"/>
        <v>0</v>
      </c>
      <c r="I39" s="715">
        <f t="shared" si="8"/>
        <v>0</v>
      </c>
      <c r="J39" s="223">
        <f t="shared" si="8"/>
        <v>99</v>
      </c>
      <c r="K39" s="715">
        <f t="shared" si="8"/>
        <v>3.286197968532165</v>
      </c>
      <c r="L39" s="223">
        <f t="shared" si="8"/>
        <v>0</v>
      </c>
      <c r="M39" s="715">
        <f t="shared" si="8"/>
        <v>0</v>
      </c>
      <c r="N39" s="223">
        <f aca="true" t="shared" si="9" ref="N39:N45">F39+H39+J39+L39</f>
        <v>99</v>
      </c>
      <c r="O39" s="834">
        <f>O40+O43</f>
        <v>3.286197968532165</v>
      </c>
    </row>
    <row r="40" spans="1:15" ht="13.5" thickTop="1">
      <c r="A40" s="169">
        <v>2</v>
      </c>
      <c r="B40" s="233">
        <v>1</v>
      </c>
      <c r="C40" s="234" t="s">
        <v>206</v>
      </c>
      <c r="D40" s="235"/>
      <c r="E40" s="236"/>
      <c r="F40" s="237">
        <f aca="true" t="shared" si="10" ref="F40:M40">F41</f>
        <v>0</v>
      </c>
      <c r="G40" s="808">
        <f t="shared" si="10"/>
        <v>0</v>
      </c>
      <c r="H40" s="237">
        <f t="shared" si="10"/>
        <v>0</v>
      </c>
      <c r="I40" s="808">
        <f t="shared" si="10"/>
        <v>0</v>
      </c>
      <c r="J40" s="237">
        <f t="shared" si="10"/>
        <v>7</v>
      </c>
      <c r="K40" s="808">
        <f t="shared" si="10"/>
        <v>0.2323574321184359</v>
      </c>
      <c r="L40" s="237">
        <f t="shared" si="10"/>
        <v>0</v>
      </c>
      <c r="M40" s="808">
        <f t="shared" si="10"/>
        <v>0</v>
      </c>
      <c r="N40" s="237">
        <f t="shared" si="9"/>
        <v>7</v>
      </c>
      <c r="O40" s="837">
        <f>O41</f>
        <v>0.2323574321184359</v>
      </c>
    </row>
    <row r="41" spans="1:15" ht="12.75">
      <c r="A41" s="169">
        <v>3</v>
      </c>
      <c r="B41" s="166"/>
      <c r="C41" s="171" t="s">
        <v>218</v>
      </c>
      <c r="D41" s="173" t="s">
        <v>206</v>
      </c>
      <c r="E41" s="211"/>
      <c r="F41" s="184">
        <f>F42</f>
        <v>0</v>
      </c>
      <c r="G41" s="1079">
        <f>G42/30.126</f>
        <v>0</v>
      </c>
      <c r="H41" s="184">
        <f>H42</f>
        <v>0</v>
      </c>
      <c r="I41" s="1079">
        <f>I42</f>
        <v>0</v>
      </c>
      <c r="J41" s="184">
        <f>J42</f>
        <v>7</v>
      </c>
      <c r="K41" s="1079">
        <f>K42</f>
        <v>0.2323574321184359</v>
      </c>
      <c r="L41" s="184">
        <f>L42</f>
        <v>0</v>
      </c>
      <c r="M41" s="1079">
        <f>M42/30.126</f>
        <v>0</v>
      </c>
      <c r="N41" s="184">
        <f t="shared" si="9"/>
        <v>7</v>
      </c>
      <c r="O41" s="774">
        <f>O42</f>
        <v>0.2323574321184359</v>
      </c>
    </row>
    <row r="42" spans="1:15" ht="12.75">
      <c r="A42" s="169">
        <v>4</v>
      </c>
      <c r="B42" s="243"/>
      <c r="C42" s="80"/>
      <c r="D42" s="6" t="s">
        <v>31</v>
      </c>
      <c r="E42" s="193" t="s">
        <v>108</v>
      </c>
      <c r="F42" s="35"/>
      <c r="G42" s="644"/>
      <c r="H42" s="10"/>
      <c r="I42" s="649"/>
      <c r="J42" s="7">
        <v>7</v>
      </c>
      <c r="K42" s="811">
        <f>J42/30.126</f>
        <v>0.2323574321184359</v>
      </c>
      <c r="L42" s="35"/>
      <c r="M42" s="1083"/>
      <c r="N42" s="10">
        <f t="shared" si="9"/>
        <v>7</v>
      </c>
      <c r="O42" s="666">
        <f>G42+I42+K42+M42</f>
        <v>0.2323574321184359</v>
      </c>
    </row>
    <row r="43" spans="1:15" ht="12.75">
      <c r="A43" s="169">
        <v>5</v>
      </c>
      <c r="B43" s="233">
        <v>2</v>
      </c>
      <c r="C43" s="234" t="s">
        <v>190</v>
      </c>
      <c r="D43" s="235"/>
      <c r="E43" s="236"/>
      <c r="F43" s="315">
        <f aca="true" t="shared" si="11" ref="F43:M43">F44</f>
        <v>0</v>
      </c>
      <c r="G43" s="800">
        <f t="shared" si="11"/>
        <v>0</v>
      </c>
      <c r="H43" s="315">
        <f t="shared" si="11"/>
        <v>0</v>
      </c>
      <c r="I43" s="800">
        <f t="shared" si="11"/>
        <v>0</v>
      </c>
      <c r="J43" s="315">
        <f t="shared" si="11"/>
        <v>92</v>
      </c>
      <c r="K43" s="800">
        <f t="shared" si="11"/>
        <v>3.053840536413729</v>
      </c>
      <c r="L43" s="315">
        <f t="shared" si="11"/>
        <v>0</v>
      </c>
      <c r="M43" s="800">
        <f t="shared" si="11"/>
        <v>0</v>
      </c>
      <c r="N43" s="315">
        <f t="shared" si="9"/>
        <v>92</v>
      </c>
      <c r="O43" s="837">
        <f>O44</f>
        <v>3.053840536413729</v>
      </c>
    </row>
    <row r="44" spans="1:15" ht="12.75">
      <c r="A44" s="169">
        <v>6</v>
      </c>
      <c r="B44" s="166"/>
      <c r="C44" s="171" t="s">
        <v>189</v>
      </c>
      <c r="D44" s="173" t="s">
        <v>190</v>
      </c>
      <c r="E44" s="211"/>
      <c r="F44" s="187">
        <f>F45</f>
        <v>0</v>
      </c>
      <c r="G44" s="641">
        <f>G45/30.126</f>
        <v>0</v>
      </c>
      <c r="H44" s="187">
        <f>H45</f>
        <v>0</v>
      </c>
      <c r="I44" s="641">
        <f>I45</f>
        <v>0</v>
      </c>
      <c r="J44" s="187">
        <f>J45</f>
        <v>92</v>
      </c>
      <c r="K44" s="641">
        <f>K45</f>
        <v>3.053840536413729</v>
      </c>
      <c r="L44" s="187">
        <f>L45</f>
        <v>0</v>
      </c>
      <c r="M44" s="641">
        <f>M45/30.126</f>
        <v>0</v>
      </c>
      <c r="N44" s="187">
        <f t="shared" si="9"/>
        <v>92</v>
      </c>
      <c r="O44" s="665">
        <f>O45</f>
        <v>3.053840536413729</v>
      </c>
    </row>
    <row r="45" spans="1:15" ht="13.5" thickBot="1">
      <c r="A45" s="170">
        <v>7</v>
      </c>
      <c r="B45" s="214"/>
      <c r="C45" s="24"/>
      <c r="D45" s="215">
        <v>3</v>
      </c>
      <c r="E45" s="216" t="s">
        <v>107</v>
      </c>
      <c r="F45" s="217"/>
      <c r="G45" s="1080"/>
      <c r="H45" s="26"/>
      <c r="I45" s="1081"/>
      <c r="J45" s="27">
        <v>92</v>
      </c>
      <c r="K45" s="1082">
        <f>J45/30.126</f>
        <v>3.053840536413729</v>
      </c>
      <c r="L45" s="217"/>
      <c r="M45" s="1084"/>
      <c r="N45" s="26">
        <f t="shared" si="9"/>
        <v>92</v>
      </c>
      <c r="O45" s="1085">
        <f>G45+I45+K45+M45</f>
        <v>3.053840536413729</v>
      </c>
    </row>
  </sheetData>
  <sheetProtection/>
  <mergeCells count="21">
    <mergeCell ref="O37:O38"/>
    <mergeCell ref="A34:J34"/>
    <mergeCell ref="F35:I35"/>
    <mergeCell ref="F37:F38"/>
    <mergeCell ref="H37:H38"/>
    <mergeCell ref="J37:J38"/>
    <mergeCell ref="L37:L38"/>
    <mergeCell ref="O7:O8"/>
    <mergeCell ref="A19:J19"/>
    <mergeCell ref="F20:I20"/>
    <mergeCell ref="F22:F23"/>
    <mergeCell ref="H22:H23"/>
    <mergeCell ref="J22:J23"/>
    <mergeCell ref="L22:L23"/>
    <mergeCell ref="O22:O23"/>
    <mergeCell ref="A4:J4"/>
    <mergeCell ref="F7:F8"/>
    <mergeCell ref="H7:H8"/>
    <mergeCell ref="J7:J8"/>
    <mergeCell ref="L7:L8"/>
    <mergeCell ref="F5:I5"/>
  </mergeCells>
  <printOptions/>
  <pageMargins left="0.4724409448818898" right="0.2755905511811024" top="0.7480314960629921" bottom="0.6692913385826772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38" sqref="A1:M38"/>
    </sheetView>
  </sheetViews>
  <sheetFormatPr defaultColWidth="9.140625" defaultRowHeight="12.75"/>
  <cols>
    <col min="1" max="1" width="12.7109375" style="0" customWidth="1"/>
    <col min="4" max="4" width="5.00390625" style="0" bestFit="1" customWidth="1"/>
    <col min="5" max="11" width="4.28125" style="0" customWidth="1"/>
  </cols>
  <sheetData>
    <row r="1" ht="18.75">
      <c r="A1" s="538" t="s">
        <v>399</v>
      </c>
    </row>
    <row r="3" spans="1:7" ht="20.25">
      <c r="A3" s="595" t="s">
        <v>266</v>
      </c>
      <c r="B3" s="593" t="s">
        <v>402</v>
      </c>
      <c r="C3" s="593"/>
      <c r="D3" s="593"/>
      <c r="E3" s="593"/>
      <c r="F3" s="626"/>
      <c r="G3" s="626"/>
    </row>
    <row r="4" spans="1:7" ht="12.75">
      <c r="A4" s="593"/>
      <c r="B4" s="593"/>
      <c r="C4" s="593"/>
      <c r="D4" s="593"/>
      <c r="E4" s="593"/>
      <c r="F4" s="626"/>
      <c r="G4" s="626"/>
    </row>
    <row r="5" spans="1:7" ht="12.75">
      <c r="A5" s="1056"/>
      <c r="B5" s="1056"/>
      <c r="C5" s="1056"/>
      <c r="D5" s="1056"/>
      <c r="E5" s="1056"/>
      <c r="F5" s="1057"/>
      <c r="G5" s="1057"/>
    </row>
    <row r="6" spans="1:7" ht="15.75">
      <c r="A6" s="570" t="s">
        <v>403</v>
      </c>
      <c r="B6" s="570"/>
      <c r="C6" s="570"/>
      <c r="D6" s="570"/>
      <c r="E6" s="570"/>
      <c r="F6" s="570"/>
      <c r="G6" s="570"/>
    </row>
    <row r="7" spans="1:7" ht="21" thickBot="1">
      <c r="A7" s="1059"/>
      <c r="B7" s="1058"/>
      <c r="C7" s="1058"/>
      <c r="D7" s="1058"/>
      <c r="E7" s="1058"/>
      <c r="F7" s="287"/>
      <c r="G7" s="287"/>
    </row>
    <row r="8" spans="1:6" ht="18" thickBot="1" thickTop="1">
      <c r="A8" s="698" t="s">
        <v>269</v>
      </c>
      <c r="B8" s="699">
        <v>2009</v>
      </c>
      <c r="C8" s="699">
        <v>2010</v>
      </c>
      <c r="D8" s="700">
        <v>2011</v>
      </c>
      <c r="F8" s="697" t="s">
        <v>291</v>
      </c>
    </row>
    <row r="9" spans="1:6" ht="26.25">
      <c r="A9" s="784" t="s">
        <v>307</v>
      </c>
      <c r="B9" s="781">
        <v>0.23</v>
      </c>
      <c r="C9" s="782">
        <v>0.23</v>
      </c>
      <c r="D9" s="783">
        <v>0.23</v>
      </c>
      <c r="F9" s="696" t="s">
        <v>370</v>
      </c>
    </row>
    <row r="10" spans="1:6" ht="17.25" thickBot="1">
      <c r="A10" s="702" t="s">
        <v>288</v>
      </c>
      <c r="B10" s="577"/>
      <c r="C10" s="576"/>
      <c r="D10" s="578"/>
      <c r="F10" s="696" t="s">
        <v>406</v>
      </c>
    </row>
    <row r="11" spans="1:6" ht="27" thickTop="1">
      <c r="A11" s="705" t="s">
        <v>307</v>
      </c>
      <c r="B11" s="684"/>
      <c r="C11" s="683"/>
      <c r="D11" s="685"/>
      <c r="F11" s="696" t="s">
        <v>407</v>
      </c>
    </row>
    <row r="12" spans="1:6" ht="17.25" thickBot="1">
      <c r="A12" s="702" t="s">
        <v>327</v>
      </c>
      <c r="B12" s="577">
        <v>7</v>
      </c>
      <c r="C12" s="576">
        <v>7</v>
      </c>
      <c r="D12" s="775">
        <v>7</v>
      </c>
      <c r="F12" s="696"/>
    </row>
    <row r="13" ht="13.5" thickTop="1"/>
    <row r="14" ht="13.5" thickBot="1"/>
    <row r="15" spans="1:11" ht="14.25" thickBot="1" thickTop="1">
      <c r="A15" s="580" t="s">
        <v>297</v>
      </c>
      <c r="B15" s="1587" t="s">
        <v>350</v>
      </c>
      <c r="C15" s="1588"/>
      <c r="D15" s="1588"/>
      <c r="E15" s="1588"/>
      <c r="F15" s="1588"/>
      <c r="G15" s="1588"/>
      <c r="H15" s="1588"/>
      <c r="I15" s="1588"/>
      <c r="J15" s="1588"/>
      <c r="K15" s="1589"/>
    </row>
    <row r="16" spans="1:11" ht="13.5" thickBot="1">
      <c r="A16" s="776" t="s">
        <v>272</v>
      </c>
      <c r="B16" s="1590" t="s">
        <v>404</v>
      </c>
      <c r="C16" s="1591"/>
      <c r="D16" s="1591"/>
      <c r="E16" s="1591"/>
      <c r="F16" s="1591"/>
      <c r="G16" s="1591"/>
      <c r="H16" s="1591"/>
      <c r="I16" s="1591"/>
      <c r="J16" s="1591"/>
      <c r="K16" s="1592"/>
    </row>
    <row r="17" spans="1:11" ht="26.25" thickBot="1">
      <c r="A17" s="777" t="s">
        <v>273</v>
      </c>
      <c r="B17" s="1582" t="s">
        <v>274</v>
      </c>
      <c r="C17" s="1583"/>
      <c r="D17" s="1584" t="s">
        <v>405</v>
      </c>
      <c r="E17" s="1585"/>
      <c r="F17" s="1585"/>
      <c r="G17" s="1585"/>
      <c r="H17" s="1585"/>
      <c r="I17" s="1585"/>
      <c r="J17" s="1585"/>
      <c r="K17" s="1586"/>
    </row>
    <row r="18" spans="1:5" ht="14.25" thickBot="1">
      <c r="A18" s="590" t="s">
        <v>275</v>
      </c>
      <c r="B18" s="588" t="s">
        <v>276</v>
      </c>
      <c r="C18" s="591" t="s">
        <v>277</v>
      </c>
      <c r="D18" s="591" t="s">
        <v>278</v>
      </c>
      <c r="E18" s="586"/>
    </row>
    <row r="19" spans="1:5" ht="26.25" thickBot="1">
      <c r="A19" s="590" t="s">
        <v>279</v>
      </c>
      <c r="B19" s="591">
        <v>1</v>
      </c>
      <c r="C19" s="591">
        <v>1</v>
      </c>
      <c r="D19" s="591">
        <v>1</v>
      </c>
      <c r="E19" s="586"/>
    </row>
    <row r="20" spans="1:5" ht="26.25" thickBot="1">
      <c r="A20" s="590" t="s">
        <v>283</v>
      </c>
      <c r="B20" s="591"/>
      <c r="C20" s="591"/>
      <c r="D20" s="591"/>
      <c r="E20" s="586"/>
    </row>
    <row r="23" spans="1:4" ht="15.75">
      <c r="A23" s="570" t="s">
        <v>408</v>
      </c>
      <c r="B23" s="570"/>
      <c r="C23" s="570"/>
      <c r="D23" s="570"/>
    </row>
    <row r="24" spans="1:4" ht="21" thickBot="1">
      <c r="A24" s="1059"/>
      <c r="B24" s="1058"/>
      <c r="C24" s="1058"/>
      <c r="D24" s="1058"/>
    </row>
    <row r="25" spans="1:6" ht="18" thickBot="1" thickTop="1">
      <c r="A25" s="698" t="s">
        <v>269</v>
      </c>
      <c r="B25" s="699">
        <v>2009</v>
      </c>
      <c r="C25" s="699">
        <v>2010</v>
      </c>
      <c r="D25" s="700">
        <v>2011</v>
      </c>
      <c r="F25" s="697" t="s">
        <v>291</v>
      </c>
    </row>
    <row r="26" spans="1:6" ht="26.25">
      <c r="A26" s="784" t="s">
        <v>307</v>
      </c>
      <c r="B26" s="781">
        <v>3.05</v>
      </c>
      <c r="C26" s="782">
        <v>3.05</v>
      </c>
      <c r="D26" s="783">
        <v>3.05</v>
      </c>
      <c r="F26" s="696" t="s">
        <v>412</v>
      </c>
    </row>
    <row r="27" spans="1:6" ht="17.25" thickBot="1">
      <c r="A27" s="702" t="s">
        <v>288</v>
      </c>
      <c r="B27" s="577"/>
      <c r="C27" s="576"/>
      <c r="D27" s="578"/>
      <c r="F27" s="696" t="s">
        <v>413</v>
      </c>
    </row>
    <row r="28" spans="1:6" ht="27" thickTop="1">
      <c r="A28" s="705" t="s">
        <v>307</v>
      </c>
      <c r="B28" s="684"/>
      <c r="C28" s="683"/>
      <c r="D28" s="685"/>
      <c r="F28" s="696" t="s">
        <v>414</v>
      </c>
    </row>
    <row r="29" spans="1:4" ht="17.25" thickBot="1">
      <c r="A29" s="702" t="s">
        <v>327</v>
      </c>
      <c r="B29" s="577">
        <v>92</v>
      </c>
      <c r="C29" s="576">
        <v>92</v>
      </c>
      <c r="D29" s="775">
        <v>92</v>
      </c>
    </row>
    <row r="30" ht="14.25" thickBot="1" thickTop="1"/>
    <row r="31" spans="1:11" ht="14.25" thickBot="1" thickTop="1">
      <c r="A31" s="580" t="s">
        <v>297</v>
      </c>
      <c r="B31" s="1587" t="s">
        <v>409</v>
      </c>
      <c r="C31" s="1588"/>
      <c r="D31" s="1588"/>
      <c r="E31" s="1588"/>
      <c r="F31" s="1588"/>
      <c r="G31" s="1588"/>
      <c r="H31" s="1588"/>
      <c r="I31" s="1588"/>
      <c r="J31" s="1588"/>
      <c r="K31" s="1589"/>
    </row>
    <row r="32" spans="1:11" ht="13.5" thickBot="1">
      <c r="A32" s="776" t="s">
        <v>272</v>
      </c>
      <c r="B32" s="1590" t="s">
        <v>410</v>
      </c>
      <c r="C32" s="1591"/>
      <c r="D32" s="1591"/>
      <c r="E32" s="1591"/>
      <c r="F32" s="1591"/>
      <c r="G32" s="1591"/>
      <c r="H32" s="1591"/>
      <c r="I32" s="1591"/>
      <c r="J32" s="1591"/>
      <c r="K32" s="1592"/>
    </row>
    <row r="33" spans="1:11" ht="26.25" thickBot="1">
      <c r="A33" s="777" t="s">
        <v>273</v>
      </c>
      <c r="B33" s="1582" t="s">
        <v>274</v>
      </c>
      <c r="C33" s="1583"/>
      <c r="D33" s="1584" t="s">
        <v>411</v>
      </c>
      <c r="E33" s="1585"/>
      <c r="F33" s="1585"/>
      <c r="G33" s="1585"/>
      <c r="H33" s="1585"/>
      <c r="I33" s="1585"/>
      <c r="J33" s="1585"/>
      <c r="K33" s="1586"/>
    </row>
    <row r="34" spans="1:5" ht="14.25" thickBot="1">
      <c r="A34" s="590" t="s">
        <v>275</v>
      </c>
      <c r="B34" s="588" t="s">
        <v>276</v>
      </c>
      <c r="C34" s="591" t="s">
        <v>277</v>
      </c>
      <c r="D34" s="591" t="s">
        <v>278</v>
      </c>
      <c r="E34" s="586"/>
    </row>
    <row r="35" spans="1:5" ht="26.25" thickBot="1">
      <c r="A35" s="590" t="s">
        <v>279</v>
      </c>
      <c r="B35" s="591">
        <v>3</v>
      </c>
      <c r="C35" s="591">
        <v>3</v>
      </c>
      <c r="D35" s="591">
        <v>3</v>
      </c>
      <c r="E35" s="586"/>
    </row>
    <row r="36" spans="1:5" ht="26.25" thickBot="1">
      <c r="A36" s="590" t="s">
        <v>283</v>
      </c>
      <c r="B36" s="591"/>
      <c r="C36" s="591"/>
      <c r="D36" s="591"/>
      <c r="E36" s="586"/>
    </row>
  </sheetData>
  <sheetProtection/>
  <mergeCells count="8">
    <mergeCell ref="B33:C33"/>
    <mergeCell ref="D33:K33"/>
    <mergeCell ref="B15:K15"/>
    <mergeCell ref="B16:K16"/>
    <mergeCell ref="B17:C17"/>
    <mergeCell ref="D17:K17"/>
    <mergeCell ref="B31:K31"/>
    <mergeCell ref="B32:K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user</cp:lastModifiedBy>
  <cp:lastPrinted>2008-11-25T14:05:03Z</cp:lastPrinted>
  <dcterms:created xsi:type="dcterms:W3CDTF">2006-06-21T07:20:26Z</dcterms:created>
  <dcterms:modified xsi:type="dcterms:W3CDTF">2008-12-15T06:53:02Z</dcterms:modified>
  <cp:category/>
  <cp:version/>
  <cp:contentType/>
  <cp:contentStatus/>
</cp:coreProperties>
</file>